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bmp" ContentType="image/bmp"/>
  <Default Extension="jpeg" ContentType="image/jpeg"/>
  <Default Extension="png" ContentType="image/png"/>
  <Default Extension="gif" ContentType="image/gif"/>
  <Default Extension="tif" ContentType="image/tif"/>
  <Default Extension="svg" ContentType="image/svg+xml"/>
  <Default Extension="emf" ContentType="image/x-emf"/>
  <Default Extension="wmf" ContentType="image/x-wmf"/>
  <Default Extension="pct" ContentType="image/pct"/>
  <Default Extension="pcx" ContentType="image/pcx"/>
  <Default Extension="tga" ContentType="image/tga"/>
  <Default Extension="bin" ContentType="application/vnd.openxmlformats-officedocument.oleObject"/>
  <Override PartName="/docProps/core.xml" ContentType="application/vnd.openxmlformats-package.core-properties+xml"/>
  <Override PartName="/docProps/app.xml" ContentType="application/vnd.openxmlformats-officedocument.extended-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comments1.xml" ContentType="application/vnd.openxmlformats-officedocument.spreadsheetml.comments+xml"/>
  <Override PartName="/xl/worksheets/sheet2.xml" ContentType="application/vnd.openxmlformats-officedocument.spreadsheetml.worksheet+xml"/>
</Types>
</file>

<file path=_rels/.rels><?xml version="1.0" encoding="UTF-8" standalone="yes" ?>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fileSharing readOnlyRecommended="0" userName="jay"/>
  <workbookPr/>
  <bookViews>
    <workbookView activeTab="0" xWindow="240" yWindow="60" windowWidth="16384" windowHeight="8199" tabRatio="500"/>
  </bookViews>
  <sheets>
    <sheet name="VPN Comparison" sheetId="1" r:id="rId4"/>
    <sheet name="Form Responses 1" sheetId="2" state="hidden" r:id="rId5"/>
  </sheets>
  <definedNames>
    <definedName name="ConPricePercentile33">'VPN Comparison'!$BB$189</definedName>
    <definedName name="ConPricePercentile66">'VPN Comparison'!$BB$188</definedName>
    <definedName name="PricePercentile33">'VPN Comparison'!$BA$189</definedName>
    <definedName name="PricePercentile66">'VPN Comparison'!$BA$188</definedName>
  </definedNames>
  <calcPr iterateDelta="0.0001"/>
  <extLst>
    <ext uri="smNativeData">
      <pm:revision xmlns:pm="smNativeData" day="1715873531" val="1068" rev="124" rev64="64" revOS="3" revMin="124" revMax="0"/>
      <pm:docPrefs xmlns:pm="smNativeData" id="1715873531" fixedDigits="0" showNotice="1" showFrameBounds="1" autoChart="1" recalcOnPrint="1" recalcOnCopy="1" finalRounding="1" compatTextArt="1" tab="567" useDefinedPrintRange="1" printArea="currentSheet"/>
      <pm:compatibility xmlns:pm="smNativeData" id="1715873531" overlapCells="1"/>
      <pm:defCurrency xmlns:pm="smNativeData" id="1715873531"/>
    </ext>
  </extLst>
</workbook>
</file>

<file path=xl/comments1.xml><?xml version="1.0" encoding="utf-8"?>
<comments xmlns="http://schemas.openxmlformats.org/spreadsheetml/2006/main">
  <authors>
    <author>Unknown</author>
  </authors>
  <commentList>
    <comment ref="A100" authorId="0">
      <text>
        <r>
          <rPr>
            <rFont val="Arial"/>
            <charset val="0"/>
            <family val="1"/>
            <sz val="10"/>
            <b val="0"/>
            <i val="0"/>
            <extLst>
              <ext uri="smNativeData">
                <pm:charSpec xmlns:pm="smNativeData" id="1715873531">
                  <pm:latin face="Arial" sz="200" weight="normal" i="0"/>
                  <pm:cs face="Arial"/>
                  <pm:ea face="Arial"/>
                </pm:charSpec>
              </ext>
            </extLst>
          </rPr>
          <t>Opera uses SurfEasy VPN service, the information on their record here is based solely on their website's documentation.</t>
        </r>
      </text>
    </comment>
    <comment ref="A106" authorId="0">
      <text>
        <r>
          <rPr>
            <rFont val="Arial"/>
            <charset val="0"/>
            <family val="1"/>
            <sz val="10"/>
            <b val="0"/>
            <i val="0"/>
            <extLst>
              <ext uri="smNativeData">
                <pm:charSpec xmlns:pm="smNativeData" id="1715873531">
                  <pm:latin face="Arial" sz="200" weight="normal" i="0"/>
                  <pm:cs face="Arial"/>
                  <pm:ea face="Arial"/>
                </pm:charSpec>
              </ext>
            </extLst>
          </rPr>
          <t>PrivatePackets.io is a service which will deploy a personal virtual VPN server with root access for the user to administrate.</t>
        </r>
      </text>
    </comment>
    <comment ref="A118" authorId="0">
      <text>
        <r>
          <rPr>
            <rFont val="Arial"/>
            <charset val="0"/>
            <family val="1"/>
            <sz val="10"/>
            <b val="0"/>
            <i val="0"/>
            <extLst>
              <ext uri="smNativeData">
                <pm:charSpec xmlns:pm="smNativeData" id="1715873531">
                  <pm:latin face="Arial" sz="200" weight="normal" i="0"/>
                  <pm:cs face="Arial"/>
                  <pm:ea face="Arial"/>
                </pm:charSpec>
              </ext>
            </extLst>
          </rPr>
          <t>Not to be confused with securevpn.pro</t>
        </r>
      </text>
    </comment>
    <comment ref="A119" authorId="0">
      <text>
        <r>
          <rPr>
            <rFont val="Arial"/>
            <charset val="0"/>
            <family val="1"/>
            <sz val="10"/>
            <b val="0"/>
            <i val="0"/>
            <extLst>
              <ext uri="smNativeData">
                <pm:charSpec xmlns:pm="smNativeData" id="1715873531">
                  <pm:latin face="Arial" sz="200" weight="normal" i="0"/>
                  <pm:cs face="Arial"/>
                  <pm:ea face="Arial"/>
                </pm:charSpec>
              </ext>
            </extLst>
          </rPr>
          <t>Not to be confused with securevpn.pro</t>
        </r>
      </text>
    </comment>
    <comment ref="B5" authorId="0">
      <text>
        <r>
          <rPr>
            <rFont val="Arial"/>
            <charset val="0"/>
            <family val="1"/>
            <sz val="10"/>
            <b val="0"/>
            <i val="0"/>
            <extLst>
              <ext uri="smNativeData">
                <pm:charSpec xmlns:pm="smNativeData" id="1715873531">
                  <pm:latin face="Arial" sz="200" weight="normal" i="0"/>
                  <pm:cs face="Arial"/>
                  <pm:ea face="Arial"/>
                </pm:charSpec>
              </ext>
            </extLst>
          </rPr>
          <t>Where the country is located and is it a country that is known to spy on its citizens.</t>
        </r>
      </text>
    </comment>
    <comment ref="C5" authorId="0">
      <text>
        <r>
          <rPr>
            <rFont val="Arial"/>
            <charset val="0"/>
            <family val="1"/>
            <sz val="10"/>
            <b val="0"/>
            <i val="0"/>
            <extLst>
              <ext uri="smNativeData">
                <pm:charSpec xmlns:pm="smNativeData" id="1715873531">
                  <pm:latin face="Arial" sz="200" weight="normal" i="0"/>
                  <pm:cs face="Arial"/>
                  <pm:ea face="Arial"/>
                </pm:charSpec>
              </ext>
            </extLst>
          </rPr>
          <t>To what extent the company keeps activity and connection logs - and how clear of a logging policy is in place.</t>
        </r>
      </text>
    </comment>
    <comment ref="D5" authorId="0">
      <text>
        <r>
          <rPr>
            <rFont val="Arial"/>
            <charset val="0"/>
            <family val="1"/>
            <sz val="10"/>
            <b val="0"/>
            <i val="0"/>
            <extLst>
              <ext uri="smNativeData">
                <pm:charSpec xmlns:pm="smNativeData" id="1715873531">
                  <pm:latin face="Arial" sz="200" weight="normal" i="0"/>
                  <pm:cs face="Arial"/>
                  <pm:ea face="Arial"/>
                </pm:charSpec>
              </ext>
            </extLst>
          </rPr>
          <t>To what extent the company supports privacy by helping users pay anonymously, and provide tools to help activists.</t>
        </r>
      </text>
    </comment>
    <comment ref="E5" authorId="0">
      <text>
        <r>
          <rPr>
            <rFont val="Arial"/>
            <charset val="0"/>
            <family val="1"/>
            <sz val="10"/>
            <b val="0"/>
            <i val="0"/>
            <extLst>
              <ext uri="smNativeData">
                <pm:charSpec xmlns:pm="smNativeData" id="1715873531">
                  <pm:latin face="Arial" sz="200" weight="normal" i="0"/>
                  <pm:cs face="Arial"/>
                  <pm:ea face="Arial"/>
                </pm:charSpec>
              </ext>
            </extLst>
          </rPr>
          <t>How well the company's protocols are known to protect against known threats.</t>
        </r>
      </text>
    </comment>
    <comment ref="F5" authorId="0">
      <text>
        <r>
          <rPr>
            <rFont val="Arial"/>
            <charset val="0"/>
            <family val="1"/>
            <sz val="10"/>
            <b val="0"/>
            <i val="0"/>
            <extLst>
              <ext uri="smNativeData">
                <pm:charSpec xmlns:pm="smNativeData" id="1715873531">
                  <pm:latin face="Arial" sz="200" weight="normal" i="0"/>
                  <pm:cs face="Arial"/>
                  <pm:ea face="Arial"/>
                </pm:charSpec>
              </ext>
            </extLst>
          </rPr>
          <t>How well the company's encryption security is documented and likely able to withstand known threats.</t>
        </r>
      </text>
    </comment>
    <comment ref="G5" authorId="0">
      <text>
        <r>
          <rPr>
            <rFont val="Arial"/>
            <charset val="0"/>
            <family val="1"/>
            <sz val="10"/>
            <b val="0"/>
            <i val="0"/>
            <extLst>
              <ext uri="smNativeData">
                <pm:charSpec xmlns:pm="smNativeData" id="1715873531">
                  <pm:latin face="Arial" sz="200" weight="normal" i="0"/>
                  <pm:cs face="Arial"/>
                  <pm:ea face="Arial"/>
                </pm:charSpec>
              </ext>
            </extLst>
          </rPr>
          <t>How well the company makes their service available - to more devices, countries. Includes available servers to connect to.</t>
        </r>
      </text>
    </comment>
    <comment ref="H5" authorId="0">
      <text>
        <r>
          <rPr>
            <rFont val="Arial"/>
            <charset val="0"/>
            <family val="1"/>
            <sz val="10"/>
            <b val="0"/>
            <i val="0"/>
            <extLst>
              <ext uri="smNativeData">
                <pm:charSpec xmlns:pm="smNativeData" id="1715873531">
                  <pm:latin face="Arial" sz="200" weight="normal" i="0"/>
                  <pm:cs face="Arial"/>
                  <pm:ea face="Arial"/>
                </pm:charSpec>
              </ext>
            </extLst>
          </rPr>
          <t>How secure the company's website is and how much it respects user privacy.</t>
        </r>
      </text>
    </comment>
    <comment ref="I5" authorId="0">
      <text>
        <r>
          <rPr>
            <rFont val="Arial"/>
            <charset val="0"/>
            <family val="1"/>
            <sz val="10"/>
            <b val="0"/>
            <i val="0"/>
            <extLst>
              <ext uri="smNativeData">
                <pm:charSpec xmlns:pm="smNativeData" id="1715873531">
                  <pm:latin face="Arial" sz="200" weight="normal" i="0"/>
                  <pm:cs face="Arial"/>
                  <pm:ea face="Arial"/>
                </pm:charSpec>
              </ext>
            </extLst>
          </rPr>
          <t>How much the company's pricing/pricing per connection, and if they have trial periods, refunds.</t>
        </r>
      </text>
    </comment>
    <comment ref="J5" authorId="0">
      <text>
        <r>
          <rPr>
            <rFont val="Arial"/>
            <charset val="0"/>
            <family val="1"/>
            <sz val="10"/>
            <b val="0"/>
            <i val="0"/>
            <extLst>
              <ext uri="smNativeData">
                <pm:charSpec xmlns:pm="smNativeData" id="1715873531">
                  <pm:latin face="Arial" sz="200" weight="normal" i="0"/>
                  <pm:cs face="Arial"/>
                  <pm:ea face="Arial"/>
                </pm:charSpec>
              </ext>
            </extLst>
          </rPr>
          <t>How transparent a company's policies are as well as what they expect of their partners and if they enforce the rules with them.</t>
        </r>
      </text>
    </comment>
    <comment ref="L3" authorId="0">
      <text>
        <r>
          <rPr>
            <rFont val="Arial"/>
            <charset val="0"/>
            <family val="1"/>
            <sz val="10"/>
            <b val="0"/>
            <i val="0"/>
            <extLst>
              <ext uri="smNativeData">
                <pm:charSpec xmlns:pm="smNativeData" id="1715873531">
                  <pm:latin face="Arial" sz="200" weight="normal" i="0"/>
                  <pm:cs face="Arial"/>
                  <pm:ea face="Arial"/>
                </pm:charSpec>
              </ext>
            </extLst>
          </rPr>
          <t>Negative scores are not necessarily reflective of the companies or their polciies, only the countries they're based in.</t>
        </r>
      </text>
    </comment>
    <comment ref="L100" authorId="0">
      <text>
        <r>
          <rPr>
            <rFont val="Arial"/>
            <charset val="0"/>
            <family val="1"/>
            <sz val="10"/>
            <b val="0"/>
            <i val="0"/>
            <extLst>
              <ext uri="smNativeData">
                <pm:charSpec xmlns:pm="smNativeData" id="1715873531">
                  <pm:latin face="Arial" sz="200" weight="normal" i="0"/>
                  <pm:cs face="Arial"/>
                  <pm:ea face="Arial"/>
                </pm:charSpec>
              </ext>
            </extLst>
          </rPr>
          <t>It should be noted that Opera Software is largely backed by Chinese investors as of Feb 2016.</t>
        </r>
      </text>
    </comment>
    <comment ref="M5" authorId="0">
      <text>
        <r>
          <rPr>
            <rFont val="Arial"/>
            <charset val="0"/>
            <family val="1"/>
            <sz val="10"/>
            <b val="0"/>
            <i val="0"/>
            <extLst>
              <ext uri="smNativeData">
                <pm:charSpec xmlns:pm="smNativeData" id="1715873531">
                  <pm:latin face="Arial" sz="200" weight="normal" i="0"/>
                  <pm:cs face="Arial"/>
                  <pm:ea face="Arial"/>
                </pm:charSpec>
              </ext>
            </extLst>
          </rPr>
          <t>More information on FEC's here: https://www.privacytools.io/#ukusa</t>
        </r>
      </text>
    </comment>
    <comment ref="M35" authorId="0">
      <text>
        <r>
          <rPr>
            <rFont val="Arial"/>
            <charset val="0"/>
            <family val="1"/>
            <sz val="10"/>
            <b val="0"/>
            <i val="0"/>
            <extLst>
              <ext uri="smNativeData">
                <pm:charSpec xmlns:pm="smNativeData" id="1715873531">
                  <pm:latin face="Arial" sz="200" weight="normal" i="0"/>
                  <pm:cs face="Arial"/>
                  <pm:ea face="Arial"/>
                </pm:charSpec>
              </ext>
            </extLst>
          </rPr>
          <t>Barbados itself isn't a fourteen eyes country, but it is a British Commonwealth Realm of the UK, which is.</t>
        </r>
      </text>
    </comment>
    <comment ref="M42" authorId="0">
      <text>
        <r>
          <rPr>
            <rFont val="Arial"/>
            <charset val="0"/>
            <family val="1"/>
            <sz val="10"/>
            <b val="0"/>
            <i val="0"/>
            <extLst>
              <ext uri="smNativeData">
                <pm:charSpec xmlns:pm="smNativeData" id="1715873531">
                  <pm:latin face="Arial" sz="200" weight="normal" i="0"/>
                  <pm:cs face="Arial"/>
                  <pm:ea face="Arial"/>
                </pm:charSpec>
              </ext>
            </extLst>
          </rPr>
          <t>British Virgin Islands themselves aren't a fourteen eyes country, but they are a British Overseas Territory of the UK, which is.</t>
        </r>
      </text>
    </comment>
    <comment ref="M79" authorId="0">
      <text>
        <r>
          <rPr>
            <rFont val="Arial"/>
            <charset val="0"/>
            <family val="1"/>
            <sz val="10"/>
            <b val="0"/>
            <i val="0"/>
            <extLst>
              <ext uri="smNativeData">
                <pm:charSpec xmlns:pm="smNativeData" id="1715873531">
                  <pm:latin face="Arial" sz="200" weight="normal" i="0"/>
                  <pm:cs face="Arial"/>
                  <pm:ea face="Arial"/>
                </pm:charSpec>
              </ext>
            </extLst>
          </rPr>
          <t>Gibraltar itself isn't a fourteen eyes country, but it is a British Overseas Territory of the UK, which is.</t>
        </r>
      </text>
    </comment>
    <comment ref="M106" authorId="0">
      <text>
        <r>
          <rPr>
            <rFont val="Arial"/>
            <charset val="0"/>
            <family val="1"/>
            <sz val="10"/>
            <b val="0"/>
            <i val="0"/>
            <extLst>
              <ext uri="smNativeData">
                <pm:charSpec xmlns:pm="smNativeData" id="1715873531">
                  <pm:latin face="Arial" sz="200" weight="normal" i="0"/>
                  <pm:cs face="Arial"/>
                  <pm:ea face="Arial"/>
                </pm:charSpec>
              </ext>
            </extLst>
          </rPr>
          <t>British Indian Ocean itself isn't a fourteen eyes country, but it is a British Overseas Territory of the UK, which is.</t>
        </r>
      </text>
    </comment>
    <comment ref="M147" authorId="0">
      <text>
        <r>
          <rPr>
            <rFont val="Arial"/>
            <charset val="0"/>
            <family val="1"/>
            <sz val="10"/>
            <b val="0"/>
            <i val="0"/>
            <extLst>
              <ext uri="smNativeData">
                <pm:charSpec xmlns:pm="smNativeData" id="1715873531">
                  <pm:latin face="Arial" sz="200" weight="normal" i="0"/>
                  <pm:cs face="Arial"/>
                  <pm:ea face="Arial"/>
                </pm:charSpec>
              </ext>
            </extLst>
          </rPr>
          <t>Barbados itself isn't a fourteen eyes country, but it is a British Commonwealth Realm of the UK, which is.</t>
        </r>
      </text>
    </comment>
    <comment ref="N5" authorId="0">
      <text>
        <r>
          <rPr>
            <rFont val="Arial"/>
            <charset val="0"/>
            <family val="1"/>
            <sz val="10"/>
            <b val="0"/>
            <i val="0"/>
            <extLst>
              <ext uri="smNativeData">
                <pm:charSpec xmlns:pm="smNativeData" id="1715873531">
                  <pm:latin face="Arial" sz="200" weight="normal" i="0"/>
                  <pm:cs face="Arial"/>
                  <pm:ea face="Arial"/>
                </pm:charSpec>
              </ext>
            </extLst>
          </rPr>
          <t>Based on Reporters Without Borders Enemies of the Internet Report 2014.</t>
        </r>
      </text>
    </comment>
    <comment ref="O3" authorId="0">
      <text>
        <r>
          <rPr>
            <rFont val="Arial"/>
            <charset val="0"/>
            <family val="1"/>
            <sz val="10"/>
            <b val="0"/>
            <i val="0"/>
            <extLst>
              <ext uri="smNativeData">
                <pm:charSpec xmlns:pm="smNativeData" id="1715873531">
                  <pm:latin face="Arial" sz="200" weight="normal" i="0"/>
                  <pm:cs face="Arial"/>
                  <pm:ea face="Arial"/>
                </pm:charSpec>
              </ext>
            </extLst>
          </rPr>
          <t>These metrics are collected from the official websites and other reuptable sources.  This section takes each company at their word.  It's up to the user to decide who is trustworthy.
The term "logging" is referring to LONG TERM storage of this information, and not REAL TIME "monitoring".
Again - just because a company may not log, this does NOT mean that you can't be monitored in real time by the service.</t>
        </r>
      </text>
    </comment>
    <comment ref="O4" authorId="0">
      <text>
        <r>
          <rPr>
            <rFont val="Arial"/>
            <charset val="0"/>
            <family val="1"/>
            <sz val="10"/>
            <b val="0"/>
            <i val="0"/>
            <extLst>
              <ext uri="smNativeData">
                <pm:charSpec xmlns:pm="smNativeData" id="1715873531">
                  <pm:latin face="Arial" sz="200" weight="normal" i="0"/>
                  <pm:cs face="Arial"/>
                  <pm:ea face="Arial"/>
                </pm:charSpec>
              </ext>
            </extLst>
          </rPr>
          <t>Activity logs contain information on how you used the VPN service. What sites are visited, what is being downloaded, etc.</t>
        </r>
      </text>
    </comment>
    <comment ref="O29" authorId="0">
      <text>
        <r>
          <rPr>
            <rFont val="Arial"/>
            <charset val="0"/>
            <family val="1"/>
            <sz val="10"/>
            <b val="0"/>
            <i val="0"/>
            <extLst>
              <ext uri="smNativeData">
                <pm:charSpec xmlns:pm="smNativeData" id="1715873531">
                  <pm:latin face="Arial" sz="200" weight="normal" i="0"/>
                  <pm:cs face="Arial"/>
                  <pm:ea face="Arial"/>
                </pm:charSpec>
              </ext>
            </extLst>
          </rPr>
          <t>Cloak logs "The source port of each outgoing connection with start and end times"</t>
        </r>
      </text>
    </comment>
    <comment ref="O31" authorId="0">
      <text>
        <r>
          <rPr>
            <rFont val="Arial"/>
            <charset val="0"/>
            <family val="1"/>
            <sz val="10"/>
            <b val="0"/>
            <i val="0"/>
            <extLst>
              <ext uri="smNativeData">
                <pm:charSpec xmlns:pm="smNativeData" id="1715873531">
                  <pm:latin face="Arial" sz="200" weight="normal" i="0"/>
                  <pm:cs face="Arial"/>
                  <pm:ea face="Arial"/>
                </pm:charSpec>
              </ext>
            </extLst>
          </rPr>
          <t>For Road Warrior accounts we only account for traffic. This happens without logging or storing any IP addresses. The accounting is done with a session time precision of 24 hours only, without doing session counts.</t>
        </r>
      </text>
    </comment>
    <comment ref="O106" authorId="0">
      <text>
        <r>
          <rPr>
            <rFont val="Arial"/>
            <charset val="0"/>
            <family val="1"/>
            <sz val="10"/>
            <b val="0"/>
            <i val="0"/>
            <extLst>
              <ext uri="smNativeData">
                <pm:charSpec xmlns:pm="smNativeData" id="1715873531">
                  <pm:latin face="Arial" sz="200" weight="normal" i="0"/>
                  <pm:cs face="Arial"/>
                  <pm:ea face="Arial"/>
                </pm:charSpec>
              </ext>
            </extLst>
          </rPr>
          <t>PrivatePackets.io is a unique service which allows the user to administrate their own private virtual VPN server.  User can change settings to not log - however Digital Ocean, who fulfils the service does monitor how their service is used.</t>
        </r>
      </text>
    </comment>
    <comment ref="P106" authorId="0">
      <text>
        <r>
          <rPr>
            <rFont val="Arial"/>
            <charset val="0"/>
            <family val="1"/>
            <sz val="10"/>
            <b val="0"/>
            <i val="0"/>
            <extLst>
              <ext uri="smNativeData">
                <pm:charSpec xmlns:pm="smNativeData" id="1715873531">
                  <pm:latin face="Arial" sz="200" weight="normal" i="0"/>
                  <pm:cs face="Arial"/>
                  <pm:ea face="Arial"/>
                </pm:charSpec>
              </ext>
            </extLst>
          </rPr>
          <t>PrivatePackets.io is a unique service which allows the user to administrate their own private virtual VPN server.  User can change settings to not log - however Digital Ocean, who fulfils the service does monitor how their service is used..</t>
        </r>
      </text>
    </comment>
    <comment ref="Q4" authorId="0">
      <text>
        <r>
          <rPr>
            <rFont val="Arial"/>
            <charset val="0"/>
            <family val="1"/>
            <sz val="10"/>
            <b val="0"/>
            <i val="0"/>
            <extLst>
              <ext uri="smNativeData">
                <pm:charSpec xmlns:pm="smNativeData" id="1715873531">
                  <pm:latin face="Arial" sz="200" weight="normal" i="0"/>
                  <pm:cs face="Arial"/>
                  <pm:ea face="Arial"/>
                </pm:charSpec>
              </ext>
            </extLst>
          </rPr>
          <t>Connection logs contain the metadata about your VPN session.  When you connected, for how long, where you connected from, how much data you used, how many devices you connected with, etc.</t>
        </r>
      </text>
    </comment>
    <comment ref="Q106" authorId="0">
      <text>
        <r>
          <rPr>
            <rFont val="Arial"/>
            <charset val="0"/>
            <family val="1"/>
            <sz val="10"/>
            <b val="0"/>
            <i val="0"/>
            <extLst>
              <ext uri="smNativeData">
                <pm:charSpec xmlns:pm="smNativeData" id="1715873531">
                  <pm:latin face="Arial" sz="200" weight="normal" i="0"/>
                  <pm:cs face="Arial"/>
                  <pm:ea face="Arial"/>
                </pm:charSpec>
              </ext>
            </extLst>
          </rPr>
          <t>PrivatePackets.io is a unique service which allows the user to administrate their own private virtual VPN server.  User can change settings to not log - however Digital Ocean, who fulfils the service does monitor how their service is used.</t>
        </r>
      </text>
    </comment>
    <comment ref="R5" authorId="0">
      <text>
        <r>
          <rPr>
            <rFont val="Arial"/>
            <charset val="0"/>
            <family val="1"/>
            <sz val="10"/>
            <b val="0"/>
            <i val="0"/>
            <extLst>
              <ext uri="smNativeData">
                <pm:charSpec xmlns:pm="smNativeData" id="1715873531">
                  <pm:latin face="Arial" sz="200" weight="normal" i="0"/>
                  <pm:cs face="Arial"/>
                  <pm:ea face="Arial"/>
                </pm:charSpec>
              </ext>
            </extLst>
          </rPr>
          <t>Some services limit the bandwidth of the user. When a company's privacy policy explicitly states no bandwidth usage logging, you can be more sure they're serious and don't have an invisible, unadvertised cap.</t>
        </r>
      </text>
    </comment>
    <comment ref="R106" authorId="0">
      <text>
        <r>
          <rPr>
            <rFont val="Arial"/>
            <charset val="0"/>
            <family val="1"/>
            <sz val="10"/>
            <b val="0"/>
            <i val="0"/>
            <extLst>
              <ext uri="smNativeData">
                <pm:charSpec xmlns:pm="smNativeData" id="1715873531">
                  <pm:latin face="Arial" sz="200" weight="normal" i="0"/>
                  <pm:cs face="Arial"/>
                  <pm:ea face="Arial"/>
                </pm:charSpec>
              </ext>
            </extLst>
          </rPr>
          <t>PrivatePackets.io is a unique service which allows the user to administrate their own private virtual VPN server.  User can change settings to not log - however Digital Ocean, who fulfils the service does monitor how their service is used.</t>
        </r>
      </text>
    </comment>
    <comment ref="R184" authorId="0">
      <text>
        <r>
          <rPr>
            <rFont val="Arial"/>
            <charset val="0"/>
            <family val="1"/>
            <sz val="10"/>
            <b val="0"/>
            <i val="0"/>
            <extLst>
              <ext uri="smNativeData">
                <pm:charSpec xmlns:pm="smNativeData" id="1715873531">
                  <pm:latin face="Arial" sz="200" weight="normal" i="0"/>
                  <pm:cs face="Arial"/>
                  <pm:ea face="Arial"/>
                </pm:charSpec>
              </ext>
            </extLst>
          </rPr>
          <t>For "unlimited" accounts, bandwidth is not logged.</t>
        </r>
      </text>
    </comment>
    <comment ref="S106" authorId="0">
      <text>
        <r>
          <rPr>
            <rFont val="Arial"/>
            <charset val="0"/>
            <family val="1"/>
            <sz val="10"/>
            <b val="0"/>
            <i val="0"/>
            <extLst>
              <ext uri="smNativeData">
                <pm:charSpec xmlns:pm="smNativeData" id="1715873531">
                  <pm:latin face="Arial" sz="200" weight="normal" i="0"/>
                  <pm:cs face="Arial"/>
                  <pm:ea face="Arial"/>
                </pm:charSpec>
              </ext>
            </extLst>
          </rPr>
          <t>PrivatePackets.io is a unique service which allows the user to administrate their own private virtual VPN server.  User can change settings to not log - however Digital Ocean, who fulfils the service does monitor how their service is used.</t>
        </r>
      </text>
    </comment>
    <comment ref="T5" authorId="0">
      <text>
        <r>
          <rPr>
            <rFont val="Arial"/>
            <charset val="0"/>
            <family val="1"/>
            <sz val="10"/>
            <b val="0"/>
            <i val="0"/>
            <extLst>
              <ext uri="smNativeData">
                <pm:charSpec xmlns:pm="smNativeData" id="1715873531">
                  <pm:latin face="Arial" sz="200" weight="normal" i="0"/>
                  <pm:cs face="Arial"/>
                  <pm:ea face="Arial"/>
                </pm:charSpec>
              </ext>
            </extLst>
          </rPr>
          <t>Service offers at least one payment method that does not require personal information.
"Email" in this field is considered better than a No, since it may or may not be tethered to an individuals identity.
This does NOT count companies that claim that you can just falsify personal info and technically be anonymous.  It's to highlight companies that don't ask for it in the first place.</t>
        </r>
      </text>
    </comment>
    <comment ref="T31" authorId="0">
      <text>
        <r>
          <rPr>
            <rFont val="Arial"/>
            <charset val="0"/>
            <family val="1"/>
            <sz val="10"/>
            <b val="0"/>
            <i val="0"/>
            <extLst>
              <ext uri="smNativeData">
                <pm:charSpec xmlns:pm="smNativeData" id="1715873531">
                  <pm:latin face="Arial" sz="200" weight="normal" i="0"/>
                  <pm:cs face="Arial"/>
                  <pm:ea face="Arial"/>
                </pm:charSpec>
              </ext>
            </extLst>
          </rPr>
          <t>For our Road Warrior product no data is mandatory. However, we prefer to have an email address so we can contact you for support. For some enterprise products we require IDs.</t>
        </r>
      </text>
    </comment>
    <comment ref="T44" authorId="0">
      <text>
        <r>
          <rPr>
            <rFont val="Arial"/>
            <charset val="0"/>
            <family val="1"/>
            <sz val="10"/>
            <b val="0"/>
            <i val="0"/>
            <extLst>
              <ext uri="smNativeData">
                <pm:charSpec xmlns:pm="smNativeData" id="1715873531">
                  <pm:latin face="Arial" sz="200" weight="normal" i="0"/>
                  <pm:cs face="Arial"/>
                  <pm:ea face="Arial"/>
                </pm:charSpec>
              </ext>
            </extLst>
          </rPr>
          <t>Privacy policy states: "If you register for an account with us, we may ask you for personal information such as name or contact details."</t>
        </r>
      </text>
    </comment>
    <comment ref="T49" authorId="0">
      <text>
        <r>
          <rPr>
            <rFont val="Arial"/>
            <charset val="0"/>
            <family val="1"/>
            <sz val="10"/>
            <b val="0"/>
            <i val="0"/>
            <extLst>
              <ext uri="smNativeData">
                <pm:charSpec xmlns:pm="smNativeData" id="1715873531">
                  <pm:latin face="Arial" sz="200" weight="normal" i="0"/>
                  <pm:cs face="Arial"/>
                  <pm:ea face="Arial"/>
                </pm:charSpec>
              </ext>
            </extLst>
          </rPr>
          <t>When using tokens.</t>
        </r>
      </text>
    </comment>
    <comment ref="T129" authorId="0">
      <text>
        <r>
          <rPr>
            <rFont val="Arial"/>
            <charset val="0"/>
            <family val="1"/>
            <sz val="10"/>
            <b val="0"/>
            <i val="0"/>
            <extLst>
              <ext uri="smNativeData">
                <pm:charSpec xmlns:pm="smNativeData" id="1715873531">
                  <pm:latin face="Arial" sz="200" weight="normal" i="0"/>
                  <pm:cs face="Arial"/>
                  <pm:ea face="Arial"/>
                </pm:charSpec>
              </ext>
            </extLst>
          </rPr>
          <t>the app version uses serial codes, and lets the user choose whether they want to bind their email to the serial code</t>
        </r>
      </text>
    </comment>
    <comment ref="X5" authorId="0">
      <text>
        <r>
          <rPr>
            <rFont val="Arial"/>
            <charset val="0"/>
            <family val="1"/>
            <sz val="10"/>
            <b val="0"/>
            <i val="0"/>
            <extLst>
              <ext uri="smNativeData">
                <pm:charSpec xmlns:pm="smNativeData" id="1715873531">
                  <pm:latin face="Arial" sz="200" weight="normal" i="0"/>
                  <pm:cs face="Arial"/>
                  <pm:ea face="Arial"/>
                </pm:charSpec>
              </ext>
            </extLst>
          </rPr>
          <t>Does not log traffic.
Operating outside the USA or other Five Eyes countries.
Has OpenVPN software support.
Accepts Bitcoin, cash, debit cards or cash cards as a payment method.
No personal information is required to create an account. Only username, password and Email.
More info at privacytools.io</t>
        </r>
      </text>
    </comment>
    <comment ref="Y5" authorId="0">
      <text>
        <r>
          <rPr>
            <rFont val="Arial"/>
            <charset val="0"/>
            <family val="1"/>
            <sz val="10"/>
            <b val="0"/>
            <i val="0"/>
            <extLst>
              <ext uri="smNativeData">
                <pm:charSpec xmlns:pm="smNativeData" id="1715873531">
                  <pm:latin face="Arial" sz="200" weight="normal" i="0"/>
                  <pm:cs face="Arial"/>
                  <pm:ea face="Arial"/>
                </pm:charSpec>
              </ext>
            </extLst>
          </rPr>
          <t>This field is a "No" unless all DNS servers are run by the service in question.</t>
        </r>
      </text>
    </comment>
    <comment ref="Y8" authorId="0">
      <text>
        <r>
          <rPr>
            <rFont val="Arial"/>
            <charset val="0"/>
            <family val="1"/>
            <sz val="10"/>
            <b val="0"/>
            <i val="0"/>
            <extLst>
              <ext uri="smNativeData">
                <pm:charSpec xmlns:pm="smNativeData" id="1715873531">
                  <pm:latin face="Arial" sz="200" weight="normal" i="0"/>
                  <pm:cs face="Arial"/>
                  <pm:ea face="Arial"/>
                </pm:charSpec>
              </ext>
            </extLst>
          </rPr>
          <t>The DNS IP address should match with server exit-IP address. In some, rare circumstances you might see a 54... address. This happens when the "failover" DNS must be used because something is wrong on the VPN server DNS server.</t>
        </r>
      </text>
    </comment>
    <comment ref="Y52" authorId="0">
      <text>
        <r>
          <rPr>
            <rFont val="Arial"/>
            <charset val="0"/>
            <family val="1"/>
            <sz val="10"/>
            <b val="0"/>
            <i val="0"/>
            <extLst>
              <ext uri="smNativeData">
                <pm:charSpec xmlns:pm="smNativeData" id="1715873531">
                  <pm:latin face="Arial" sz="200" weight="normal" i="0"/>
                  <pm:cs face="Arial"/>
                  <pm:ea face="Arial"/>
                </pm:charSpec>
              </ext>
            </extLst>
          </rPr>
          <t>First party DNS Servers available on select servers.</t>
        </r>
      </text>
    </comment>
    <comment ref="Y106" authorId="0">
      <text>
        <r>
          <rPr>
            <rFont val="Arial"/>
            <charset val="0"/>
            <family val="1"/>
            <sz val="10"/>
            <b val="0"/>
            <i val="0"/>
            <extLst>
              <ext uri="smNativeData">
                <pm:charSpec xmlns:pm="smNativeData" id="1715873531">
                  <pm:latin face="Arial" sz="200" weight="normal" i="0"/>
                  <pm:cs face="Arial"/>
                  <pm:ea face="Arial"/>
                </pm:charSpec>
              </ext>
            </extLst>
          </rPr>
          <t>PrivatePackets.io is a unique service which allows the user to administrate their own private virtual VPN server.  User can change DNS service to whichever they wish.</t>
        </r>
      </text>
    </comment>
    <comment ref="Z5" authorId="0">
      <text>
        <r>
          <rPr>
            <rFont val="Arial"/>
            <charset val="0"/>
            <family val="1"/>
            <sz val="10"/>
            <b val="0"/>
            <i val="0"/>
            <extLst>
              <ext uri="smNativeData">
                <pm:charSpec xmlns:pm="smNativeData" id="1715873531">
                  <pm:latin face="Arial" sz="200" weight="normal" i="0"/>
                  <pm:cs face="Arial"/>
                  <pm:ea face="Arial"/>
                </pm:charSpec>
              </ext>
            </extLst>
          </rPr>
          <t>IPv6 is either officially supported, or blocked in official clients.</t>
        </r>
      </text>
    </comment>
    <comment ref="Z65" authorId="0">
      <text>
        <r>
          <rPr>
            <rFont val="Arial"/>
            <charset val="0"/>
            <family val="1"/>
            <sz val="10"/>
            <b val="0"/>
            <i val="0"/>
            <extLst>
              <ext uri="smNativeData">
                <pm:charSpec xmlns:pm="smNativeData" id="1715873531">
                  <pm:latin face="Arial" sz="200" weight="normal" i="0"/>
                  <pm:cs face="Arial"/>
                  <pm:ea face="Arial"/>
                </pm:charSpec>
              </ext>
            </extLst>
          </rPr>
          <t>We are gradually adding IPv6 to our servers, so far 5 ibVPN servers got this upgrade</t>
        </r>
      </text>
    </comment>
    <comment ref="Z103" authorId="0">
      <text>
        <r>
          <rPr>
            <rFont val="Arial"/>
            <charset val="0"/>
            <family val="1"/>
            <sz val="10"/>
            <b val="0"/>
            <i val="0"/>
            <extLst>
              <ext uri="smNativeData">
                <pm:charSpec xmlns:pm="smNativeData" id="1715873531">
                  <pm:latin face="Arial" sz="200" weight="normal" i="0"/>
                  <pm:cs face="Arial"/>
                  <pm:ea face="Arial"/>
                </pm:charSpec>
              </ext>
            </extLst>
          </rPr>
          <t>Only on select servers</t>
        </r>
      </text>
    </comment>
    <comment ref="Z106" authorId="0">
      <text>
        <r>
          <rPr>
            <rFont val="Arial"/>
            <charset val="0"/>
            <family val="1"/>
            <sz val="10"/>
            <b val="0"/>
            <i val="0"/>
            <extLst>
              <ext uri="smNativeData">
                <pm:charSpec xmlns:pm="smNativeData" id="1715873531">
                  <pm:latin face="Arial" sz="200" weight="normal" i="0"/>
                  <pm:cs face="Arial"/>
                  <pm:ea face="Arial"/>
                </pm:charSpec>
              </ext>
            </extLst>
          </rPr>
          <t>PrivatePackets.io is a unique service which allows the user to administrate their own private virtual VPN server.  User can change IPv6 settings to whichever they wish.</t>
        </r>
      </text>
    </comment>
    <comment ref="AA150" authorId="0">
      <text>
        <r>
          <rPr>
            <rFont val="Arial"/>
            <charset val="0"/>
            <family val="1"/>
            <sz val="10"/>
            <b val="0"/>
            <i val="0"/>
            <extLst>
              <ext uri="smNativeData">
                <pm:charSpec xmlns:pm="smNativeData" id="1715873531">
                  <pm:latin face="Arial" sz="200" weight="normal" i="0"/>
                  <pm:cs face="Arial"/>
                  <pm:ea face="Arial"/>
                </pm:charSpec>
              </ext>
            </extLst>
          </rPr>
          <t>On select servers</t>
        </r>
      </text>
    </comment>
    <comment ref="AB4" authorId="0">
      <text>
        <r>
          <rPr>
            <rFont val="Arial"/>
            <charset val="0"/>
            <family val="1"/>
            <sz val="10"/>
            <b val="0"/>
            <i val="0"/>
            <extLst>
              <ext uri="smNativeData">
                <pm:charSpec xmlns:pm="smNativeData" id="1715873531">
                  <pm:latin face="Arial" sz="200" weight="normal" i="0"/>
                  <pm:cs face="Arial"/>
                  <pm:ea face="Arial"/>
                </pm:charSpec>
              </ext>
            </extLst>
          </rPr>
          <t>Sometimes it's useful to obfuscate the fact that your traffic is generated by a VPN. For example, if your ISP or Network Administrator is blocking certain VPN protocls for some reason. These fields represent different methods of obfuscating VPN traffic so that it's not as easily detected and blocked.</t>
        </r>
      </text>
    </comment>
    <comment ref="AB106" authorId="0">
      <text>
        <r>
          <rPr>
            <rFont val="Arial"/>
            <charset val="0"/>
            <family val="1"/>
            <sz val="10"/>
            <b val="0"/>
            <i val="0"/>
            <extLst>
              <ext uri="smNativeData">
                <pm:charSpec xmlns:pm="smNativeData" id="1715873531">
                  <pm:latin face="Arial" sz="200" weight="normal" i="0"/>
                  <pm:cs face="Arial"/>
                  <pm:ea face="Arial"/>
                </pm:charSpec>
              </ext>
            </extLst>
          </rPr>
          <t>PrivatePackets.io is a unique service which allows the user to administrate their own private virtual VPN server.  User can configure whichever additional obfuscation layers they wish.</t>
        </r>
      </text>
    </comment>
    <comment ref="AC106" authorId="0">
      <text>
        <r>
          <rPr>
            <rFont val="Arial"/>
            <charset val="0"/>
            <family val="1"/>
            <sz val="10"/>
            <b val="0"/>
            <i val="0"/>
            <extLst>
              <ext uri="smNativeData">
                <pm:charSpec xmlns:pm="smNativeData" id="1715873531">
                  <pm:latin face="Arial" sz="200" weight="normal" i="0"/>
                  <pm:cs face="Arial"/>
                  <pm:ea face="Arial"/>
                </pm:charSpec>
              </ext>
            </extLst>
          </rPr>
          <t>PrivatePackets.io is a unique service which allows the user to administrate their own private virtual VPN server.  User can configure whichever additional obfuscation layers they wish.</t>
        </r>
      </text>
    </comment>
    <comment ref="AD106" authorId="0">
      <text>
        <r>
          <rPr>
            <rFont val="Arial"/>
            <charset val="0"/>
            <family val="1"/>
            <sz val="10"/>
            <b val="0"/>
            <i val="0"/>
            <extLst>
              <ext uri="smNativeData">
                <pm:charSpec xmlns:pm="smNativeData" id="1715873531">
                  <pm:latin face="Arial" sz="200" weight="normal" i="0"/>
                  <pm:cs face="Arial"/>
                  <pm:ea face="Arial"/>
                </pm:charSpec>
              </ext>
            </extLst>
          </rPr>
          <t>PrivatePackets.io is a unique service which allows the user to administrate their own private virtual VPN server.  User can configure whichever additional obfuscation layers they wish.</t>
        </r>
      </text>
    </comment>
    <comment ref="AE106" authorId="0">
      <text>
        <r>
          <rPr>
            <rFont val="Arial"/>
            <charset val="0"/>
            <family val="1"/>
            <sz val="10"/>
            <b val="0"/>
            <i val="0"/>
            <extLst>
              <ext uri="smNativeData">
                <pm:charSpec xmlns:pm="smNativeData" id="1715873531">
                  <pm:latin face="Arial" sz="200" weight="normal" i="0"/>
                  <pm:cs face="Arial"/>
                  <pm:ea face="Arial"/>
                </pm:charSpec>
              </ext>
            </extLst>
          </rPr>
          <t>PrivatePackets.io is a unique service which allows the user to administrate their own private virtual VPN server.  User can configure whichever additional obfuscation layers they wish.</t>
        </r>
      </text>
    </comment>
    <comment ref="AF106" authorId="0">
      <text>
        <r>
          <rPr>
            <rFont val="Arial"/>
            <charset val="0"/>
            <family val="1"/>
            <sz val="10"/>
            <b val="0"/>
            <i val="0"/>
            <extLst>
              <ext uri="smNativeData">
                <pm:charSpec xmlns:pm="smNativeData" id="1715873531">
                  <pm:latin face="Arial" sz="200" weight="normal" i="0"/>
                  <pm:cs face="Arial"/>
                  <pm:ea face="Arial"/>
                </pm:charSpec>
              </ext>
            </extLst>
          </rPr>
          <t>PrivatePackets.io is a unique service which allows the user to administrate their own private virtual VPN server.  User can configure whichever additional obfuscation layers they wish.</t>
        </r>
      </text>
    </comment>
    <comment ref="AG106" authorId="0">
      <text>
        <r>
          <rPr>
            <rFont val="Arial"/>
            <charset val="0"/>
            <family val="1"/>
            <sz val="10"/>
            <b val="0"/>
            <i val="0"/>
            <extLst>
              <ext uri="smNativeData">
                <pm:charSpec xmlns:pm="smNativeData" id="1715873531">
                  <pm:latin face="Arial" sz="200" weight="normal" i="0"/>
                  <pm:cs face="Arial"/>
                  <pm:ea face="Arial"/>
                </pm:charSpec>
              </ext>
            </extLst>
          </rPr>
          <t>PrivatePackets.io is a unique service which allows the user to administrate their own private virtual VPN server.  User can configure whichever additional obfuscation layers they wish.</t>
        </r>
      </text>
    </comment>
    <comment ref="AH21" authorId="0">
      <text>
        <r>
          <rPr>
            <rFont val="Arial"/>
            <charset val="0"/>
            <family val="1"/>
            <sz val="10"/>
            <b val="0"/>
            <i val="0"/>
            <extLst>
              <ext uri="smNativeData">
                <pm:charSpec xmlns:pm="smNativeData" id="1715873531">
                  <pm:latin face="Arial" sz="200" weight="normal" i="0"/>
                  <pm:cs face="Arial"/>
                  <pm:ea face="Arial"/>
                </pm:charSpec>
              </ext>
            </extLst>
          </rPr>
          <t>xCloak</t>
        </r>
      </text>
    </comment>
    <comment ref="AH43" authorId="0">
      <text>
        <r>
          <rPr>
            <rFont val="Arial"/>
            <charset val="0"/>
            <family val="1"/>
            <sz val="10"/>
            <b val="0"/>
            <i val="0"/>
            <extLst>
              <ext uri="smNativeData">
                <pm:charSpec xmlns:pm="smNativeData" id="1715873531">
                  <pm:latin face="Arial" sz="200" weight="normal" i="0"/>
                  <pm:cs face="Arial"/>
                  <pm:ea face="Arial"/>
                </pm:charSpec>
              </ext>
            </extLst>
          </rPr>
          <t>Faceless Secure Connection</t>
        </r>
      </text>
    </comment>
    <comment ref="AH74" authorId="0">
      <text>
        <r>
          <rPr>
            <rFont val="Arial"/>
            <charset val="0"/>
            <family val="1"/>
            <sz val="10"/>
            <b val="0"/>
            <i val="0"/>
            <extLst>
              <ext uri="smNativeData">
                <pm:charSpec xmlns:pm="smNativeData" id="1715873531">
                  <pm:latin face="Arial" sz="200" weight="normal" i="0"/>
                  <pm:cs face="Arial"/>
                  <pm:ea face="Arial"/>
                </pm:charSpec>
              </ext>
            </extLst>
          </rPr>
          <t>Elite Proxy</t>
        </r>
      </text>
    </comment>
    <comment ref="AH85" authorId="0">
      <text>
        <r>
          <rPr>
            <rFont val="Arial"/>
            <charset val="0"/>
            <family val="1"/>
            <sz val="10"/>
            <b val="0"/>
            <i val="0"/>
            <extLst>
              <ext uri="smNativeData">
                <pm:charSpec xmlns:pm="smNativeData" id="1715873531">
                  <pm:latin face="Arial" sz="200" weight="normal" i="0"/>
                  <pm:cs face="Arial"/>
                  <pm:ea face="Arial"/>
                </pm:charSpec>
              </ext>
            </extLst>
          </rPr>
          <t>IP Modulation</t>
        </r>
      </text>
    </comment>
    <comment ref="AH97" authorId="0">
      <text>
        <r>
          <rPr>
            <rFont val="Arial"/>
            <charset val="0"/>
            <family val="1"/>
            <sz val="10"/>
            <b val="0"/>
            <i val="0"/>
            <extLst>
              <ext uri="smNativeData">
                <pm:charSpec xmlns:pm="smNativeData" id="1715873531">
                  <pm:latin face="Arial" sz="200" weight="normal" i="0"/>
                  <pm:cs face="Arial"/>
                  <pm:ea face="Arial"/>
                </pm:charSpec>
              </ext>
            </extLst>
          </rPr>
          <t>SQUID proxy</t>
        </r>
      </text>
    </comment>
    <comment ref="AH99" authorId="0">
      <text>
        <r>
          <rPr>
            <rFont val="Arial"/>
            <charset val="0"/>
            <family val="1"/>
            <sz val="10"/>
            <b val="0"/>
            <i val="0"/>
            <extLst>
              <ext uri="smNativeData">
                <pm:charSpec xmlns:pm="smNativeData" id="1715873531">
                  <pm:latin face="Arial" sz="200" weight="normal" i="0"/>
                  <pm:cs face="Arial"/>
                  <pm:ea face="Arial"/>
                </pm:charSpec>
              </ext>
            </extLst>
          </rPr>
          <t>Cisco Anyconnect</t>
        </r>
      </text>
    </comment>
    <comment ref="AH104" authorId="0">
      <text>
        <r>
          <rPr>
            <rFont val="Arial"/>
            <charset val="0"/>
            <family val="1"/>
            <sz val="10"/>
            <b val="0"/>
            <i val="0"/>
            <extLst>
              <ext uri="smNativeData">
                <pm:charSpec xmlns:pm="smNativeData" id="1715873531">
                  <pm:latin face="Arial" sz="200" weight="normal" i="0"/>
                  <pm:cs face="Arial"/>
                  <pm:ea face="Arial"/>
                </pm:charSpec>
              </ext>
            </extLst>
          </rPr>
          <t>Squid proxies</t>
        </r>
      </text>
    </comment>
    <comment ref="AH106" authorId="0">
      <text>
        <r>
          <rPr>
            <rFont val="Arial"/>
            <charset val="0"/>
            <family val="1"/>
            <sz val="10"/>
            <b val="0"/>
            <i val="0"/>
            <extLst>
              <ext uri="smNativeData">
                <pm:charSpec xmlns:pm="smNativeData" id="1715873531">
                  <pm:latin face="Arial" sz="200" weight="normal" i="0"/>
                  <pm:cs face="Arial"/>
                  <pm:ea face="Arial"/>
                </pm:charSpec>
              </ext>
            </extLst>
          </rPr>
          <t>PrivatePackets.io is a unique service which allows the user to administrate their own private virtual VPN server.  User can configure whichever additional obfuscation layers they wish.</t>
        </r>
      </text>
    </comment>
    <comment ref="AH124" authorId="0">
      <text>
        <r>
          <rPr>
            <rFont val="Arial"/>
            <charset val="0"/>
            <family val="1"/>
            <sz val="10"/>
            <b val="0"/>
            <i val="0"/>
            <extLst>
              <ext uri="smNativeData">
                <pm:charSpec xmlns:pm="smNativeData" id="1715873531">
                  <pm:latin face="Arial" sz="200" weight="normal" i="0"/>
                  <pm:cs face="Arial"/>
                  <pm:ea face="Arial"/>
                </pm:charSpec>
              </ext>
            </extLst>
          </rPr>
          <t>HYDRA</t>
        </r>
      </text>
    </comment>
    <comment ref="AH133" authorId="0">
      <text>
        <r>
          <rPr>
            <rFont val="Arial"/>
            <charset val="0"/>
            <family val="1"/>
            <sz val="10"/>
            <b val="0"/>
            <i val="0"/>
            <extLst>
              <ext uri="smNativeData">
                <pm:charSpec xmlns:pm="smNativeData" id="1715873531">
                  <pm:latin face="Arial" sz="200" weight="normal" i="0"/>
                  <pm:cs face="Arial"/>
                  <pm:ea face="Arial"/>
                </pm:charSpec>
              </ext>
            </extLst>
          </rPr>
          <t>StealthVPN</t>
        </r>
      </text>
    </comment>
    <comment ref="AH152" authorId="0">
      <text>
        <r>
          <rPr>
            <rFont val="Arial"/>
            <charset val="0"/>
            <family val="1"/>
            <sz val="10"/>
            <b val="0"/>
            <i val="0"/>
            <extLst>
              <ext uri="smNativeData">
                <pm:charSpec xmlns:pm="smNativeData" id="1715873531">
                  <pm:latin face="Arial" sz="200" weight="normal" i="0"/>
                  <pm:cs face="Arial"/>
                  <pm:ea face="Arial"/>
                </pm:charSpec>
              </ext>
            </extLst>
          </rPr>
          <t>Scramble OpenVPN</t>
        </r>
      </text>
    </comment>
    <comment ref="AH156" authorId="0">
      <text>
        <r>
          <rPr>
            <rFont val="Arial"/>
            <charset val="0"/>
            <family val="1"/>
            <sz val="10"/>
            <b val="0"/>
            <i val="0"/>
            <extLst>
              <ext uri="smNativeData">
                <pm:charSpec xmlns:pm="smNativeData" id="1715873531">
                  <pm:latin face="Arial" sz="200" weight="normal" i="0"/>
                  <pm:cs face="Arial"/>
                  <pm:ea face="Arial"/>
                </pm:charSpec>
              </ext>
            </extLst>
          </rPr>
          <t>Deep Packet Inspection Shield</t>
        </r>
      </text>
    </comment>
    <comment ref="AH161" authorId="0">
      <text>
        <r>
          <rPr>
            <rFont val="Arial"/>
            <charset val="0"/>
            <family val="1"/>
            <sz val="10"/>
            <b val="0"/>
            <i val="0"/>
            <extLst>
              <ext uri="smNativeData">
                <pm:charSpec xmlns:pm="smNativeData" id="1715873531">
                  <pm:latin face="Arial" sz="200" weight="normal" i="0"/>
                  <pm:cs face="Arial"/>
                  <pm:ea face="Arial"/>
                </pm:charSpec>
              </ext>
            </extLst>
          </rPr>
          <t>Keepsolid Wise</t>
        </r>
      </text>
    </comment>
    <comment ref="AH162" authorId="0">
      <text>
        <r>
          <rPr>
            <rFont val="Arial"/>
            <charset val="0"/>
            <family val="1"/>
            <sz val="10"/>
            <b val="0"/>
            <i val="0"/>
            <extLst>
              <ext uri="smNativeData">
                <pm:charSpec xmlns:pm="smNativeData" id="1715873531">
                  <pm:latin face="Arial" sz="200" weight="normal" i="0"/>
                  <pm:cs face="Arial"/>
                  <pm:ea face="Arial"/>
                </pm:charSpec>
              </ext>
            </extLst>
          </rPr>
          <t>SecureProxy</t>
        </r>
      </text>
    </comment>
    <comment ref="AH177" authorId="0">
      <text>
        <r>
          <rPr>
            <rFont val="Arial"/>
            <charset val="0"/>
            <family val="1"/>
            <sz val="10"/>
            <b val="0"/>
            <i val="0"/>
            <extLst>
              <ext uri="smNativeData">
                <pm:charSpec xmlns:pm="smNativeData" id="1715873531">
                  <pm:latin face="Arial" sz="200" weight="normal" i="0"/>
                  <pm:cs face="Arial"/>
                  <pm:ea face="Arial"/>
                </pm:charSpec>
              </ext>
            </extLst>
          </rPr>
          <t>Chameleon</t>
        </r>
      </text>
    </comment>
    <comment ref="AH182" authorId="0">
      <text>
        <r>
          <rPr>
            <rFont val="Arial"/>
            <charset val="0"/>
            <family val="1"/>
            <sz val="10"/>
            <b val="0"/>
            <i val="0"/>
            <extLst>
              <ext uri="smNativeData">
                <pm:charSpec xmlns:pm="smNativeData" id="1715873531">
                  <pm:latin face="Arial" sz="200" weight="normal" i="0"/>
                  <pm:cs face="Arial"/>
                  <pm:ea face="Arial"/>
                </pm:charSpec>
              </ext>
            </extLst>
          </rPr>
          <t>4D Stealth</t>
        </r>
      </text>
    </comment>
    <comment ref="AH187" authorId="0">
      <text>
        <r>
          <rPr>
            <rFont val="Arial"/>
            <charset val="0"/>
            <family val="1"/>
            <sz val="10"/>
            <b val="0"/>
            <i val="0"/>
            <extLst>
              <ext uri="smNativeData">
                <pm:charSpec xmlns:pm="smNativeData" id="1715873531">
                  <pm:latin face="Arial" sz="200" weight="normal" i="0"/>
                  <pm:cs face="Arial"/>
                  <pm:ea face="Arial"/>
                </pm:charSpec>
              </ext>
            </extLst>
          </rPr>
          <t>AntiDPI</t>
        </r>
      </text>
    </comment>
    <comment ref="AI5" authorId="0">
      <text>
        <r>
          <rPr>
            <rFont val="Arial"/>
            <charset val="0"/>
            <family val="1"/>
            <sz val="10"/>
            <b val="0"/>
            <i val="0"/>
            <extLst>
              <ext uri="smNativeData">
                <pm:charSpec xmlns:pm="smNativeData" id="1715873531">
                  <pm:latin face="Arial" sz="200" weight="normal" i="0"/>
                  <pm:cs face="Arial"/>
                  <pm:ea face="Arial"/>
                </pm:charSpec>
              </ext>
            </extLst>
          </rPr>
          <t>A "Some" in this field means that the companies' support team may be willing to whitelist your E-Mail providers SMTP server upon request.  Another possibility is the company supports some workaround method.</t>
        </r>
      </text>
    </comment>
    <comment ref="AI31" authorId="0">
      <text>
        <r>
          <rPr>
            <rFont val="Arial"/>
            <charset val="0"/>
            <family val="1"/>
            <sz val="10"/>
            <b val="0"/>
            <i val="0"/>
            <extLst>
              <ext uri="smNativeData">
                <pm:charSpec xmlns:pm="smNativeData" id="1715873531">
                  <pm:latin face="Arial" sz="200" weight="normal" i="0"/>
                  <pm:cs face="Arial"/>
                  <pm:ea face="Arial"/>
                </pm:charSpec>
              </ext>
            </extLst>
          </rPr>
          <t>SMTP traffic will always take a special route different from all other traffic.</t>
        </r>
      </text>
    </comment>
    <comment ref="AI106" authorId="0">
      <text>
        <r>
          <rPr>
            <rFont val="Arial"/>
            <charset val="0"/>
            <family val="1"/>
            <sz val="10"/>
            <b val="0"/>
            <i val="0"/>
            <extLst>
              <ext uri="smNativeData">
                <pm:charSpec xmlns:pm="smNativeData" id="1715873531">
                  <pm:latin face="Arial" sz="200" weight="normal" i="0"/>
                  <pm:cs face="Arial"/>
                  <pm:ea face="Arial"/>
                </pm:charSpec>
              </ext>
            </extLst>
          </rPr>
          <t>PrivatePackets.io is a unique service which allows the user to administrate their own private virtual VPN server.  User can block or keep open any SMTP ports they wish.</t>
        </r>
      </text>
    </comment>
    <comment ref="AI140" authorId="0">
      <text>
        <r>
          <rPr>
            <rFont val="Arial"/>
            <charset val="0"/>
            <family val="1"/>
            <sz val="10"/>
            <b val="0"/>
            <i val="0"/>
            <extLst>
              <ext uri="smNativeData">
                <pm:charSpec xmlns:pm="smNativeData" id="1715873531">
                  <pm:latin face="Arial" sz="200" weight="normal" i="0"/>
                  <pm:cs face="Arial"/>
                  <pm:ea face="Arial"/>
                </pm:charSpec>
              </ext>
            </extLst>
          </rPr>
          <t>You can contact the support team and they will whitelist your SMTP server.</t>
        </r>
      </text>
    </comment>
    <comment ref="AJ5" authorId="0">
      <text>
        <r>
          <rPr>
            <rFont val="Arial"/>
            <charset val="0"/>
            <family val="1"/>
            <sz val="10"/>
            <b val="0"/>
            <i val="0"/>
            <extLst>
              <ext uri="smNativeData">
                <pm:charSpec xmlns:pm="smNativeData" id="1715873531">
                  <pm:latin face="Arial" sz="200" weight="normal" i="0"/>
                  <pm:cs face="Arial"/>
                  <pm:ea face="Arial"/>
                </pm:charSpec>
              </ext>
            </extLst>
          </rPr>
          <t>Services marked as blocking "Some" P2P, usually only blocks it on servers dedicated for streaming.  Other possibilities are that P2P user is throttled - or worse banned.  The user is responsible for researching further based on their needs.</t>
        </r>
      </text>
    </comment>
    <comment ref="AJ46" authorId="0">
      <text>
        <r>
          <rPr>
            <rFont val="Arial"/>
            <charset val="0"/>
            <family val="1"/>
            <sz val="10"/>
            <b val="0"/>
            <i val="0"/>
            <extLst>
              <ext uri="smNativeData">
                <pm:charSpec xmlns:pm="smNativeData" id="1715873531">
                  <pm:latin face="Arial" sz="200" weight="normal" i="0"/>
                  <pm:cs face="Arial"/>
                  <pm:ea face="Arial"/>
                </pm:charSpec>
              </ext>
            </extLst>
          </rPr>
          <t>We may use [your information] for investigation purpose only under the condition that when violation of DMCA</t>
        </r>
      </text>
    </comment>
    <comment ref="AJ79" authorId="0">
      <text>
        <r>
          <rPr>
            <rFont val="Arial"/>
            <charset val="0"/>
            <family val="1"/>
            <sz val="10"/>
            <b val="0"/>
            <i val="0"/>
            <extLst>
              <ext uri="smNativeData">
                <pm:charSpec xmlns:pm="smNativeData" id="1715873531">
                  <pm:latin face="Arial" sz="200" weight="normal" i="0"/>
                  <pm:cs face="Arial"/>
                  <pm:ea face="Arial"/>
                </pm:charSpec>
              </ext>
            </extLst>
          </rPr>
          <t>IVPN upstream providers in the USA have threatened to disconnect their servers on multiple occasions as a result of the high number of DMCA notices they receive, so they kindly request that customers avoid USA based servers for P2P (including USA exit servers on multihop).</t>
        </r>
      </text>
    </comment>
    <comment ref="AJ94" authorId="0">
      <text>
        <r>
          <rPr>
            <rFont val="Arial"/>
            <charset val="0"/>
            <family val="1"/>
            <sz val="10"/>
            <b val="0"/>
            <i val="0"/>
            <extLst>
              <ext uri="smNativeData">
                <pm:charSpec xmlns:pm="smNativeData" id="1715873531">
                  <pm:latin face="Arial" sz="200" weight="normal" i="0"/>
                  <pm:cs face="Arial"/>
                  <pm:ea face="Arial"/>
                </pm:charSpec>
              </ext>
            </extLst>
          </rPr>
          <t>NolimitVPN allow torrents as long as they do not receive a DMCA complaint. Please note that your account may be permanently blocked if their system receives several complaints.</t>
        </r>
      </text>
    </comment>
    <comment ref="AJ106" authorId="0">
      <text>
        <r>
          <rPr>
            <rFont val="Arial"/>
            <charset val="0"/>
            <family val="1"/>
            <sz val="10"/>
            <b val="0"/>
            <i val="0"/>
            <extLst>
              <ext uri="smNativeData">
                <pm:charSpec xmlns:pm="smNativeData" id="1715873531">
                  <pm:latin face="Arial" sz="200" weight="normal" i="0"/>
                  <pm:cs face="Arial"/>
                  <pm:ea face="Arial"/>
                </pm:charSpec>
              </ext>
            </extLst>
          </rPr>
          <t>PrivatePackets.io is a unique service which allows the user to administrate their own private virtual VPN server.  User can block or keep open any P2P ports they wish.</t>
        </r>
      </text>
    </comment>
    <comment ref="AJ157" authorId="0">
      <text>
        <r>
          <rPr>
            <rFont val="Arial"/>
            <charset val="0"/>
            <family val="1"/>
            <sz val="10"/>
            <b val="0"/>
            <i val="0"/>
            <extLst>
              <ext uri="smNativeData">
                <pm:charSpec xmlns:pm="smNativeData" id="1715873531">
                  <pm:latin face="Arial" sz="200" weight="normal" i="0"/>
                  <pm:cs face="Arial"/>
                  <pm:ea face="Arial"/>
                </pm:charSpec>
              </ext>
            </extLst>
          </rPr>
          <t>VPN Gate is run by an assortment of volunteers, P2P capability may vary by server and location.</t>
        </r>
      </text>
    </comment>
    <comment ref="AN5" authorId="0">
      <text>
        <r>
          <rPr>
            <rFont val="Arial"/>
            <charset val="0"/>
            <family val="1"/>
            <sz val="10"/>
            <b val="0"/>
            <i val="0"/>
            <extLst>
              <ext uri="smNativeData">
                <pm:charSpec xmlns:pm="smNativeData" id="1715873531">
                  <pm:latin face="Arial" sz="200" weight="normal" i="0"/>
                  <pm:cs face="Arial"/>
                  <pm:ea face="Arial"/>
                </pm:charSpec>
              </ext>
            </extLst>
          </rPr>
          <t>Companies that allow their users to connect to their service using obsolete encryption standards are potentially acting irresponsibly - even if they warn them first that they might be insecure.
If you are only concerned with Geo-unblocking for TV and so forth, this field is much less important.</t>
        </r>
      </text>
    </comment>
    <comment ref="AN111" authorId="0">
      <text>
        <r>
          <rPr>
            <rFont val="Arial"/>
            <charset val="0"/>
            <family val="1"/>
            <sz val="10"/>
            <b val="0"/>
            <i val="0"/>
            <extLst>
              <ext uri="smNativeData">
                <pm:charSpec xmlns:pm="smNativeData" id="1715873531">
                  <pm:latin face="Arial" sz="200" weight="normal" i="0"/>
                  <pm:cs face="Arial"/>
                  <pm:ea face="Arial"/>
                </pm:charSpec>
              </ext>
            </extLst>
          </rPr>
          <t>Using non-standard key size</t>
        </r>
      </text>
    </comment>
    <comment ref="AO5" authorId="0">
      <text>
        <r>
          <rPr>
            <rFont val="Arial"/>
            <charset val="0"/>
            <family val="1"/>
            <sz val="10"/>
            <b val="0"/>
            <i val="0"/>
            <extLst>
              <ext uri="smNativeData">
                <pm:charSpec xmlns:pm="smNativeData" id="1715873531">
                  <pm:latin face="Arial" sz="200" weight="normal" i="0"/>
                  <pm:cs face="Arial"/>
                  <pm:ea face="Arial"/>
                </pm:charSpec>
              </ext>
            </extLst>
          </rPr>
          <t>Companies that allow their users to connect to their service using obsolete encryption standards are potentially acting irresponsibly - even if they warn them first that they might be insecure.</t>
        </r>
      </text>
    </comment>
    <comment ref="AO14" authorId="0">
      <text>
        <r>
          <rPr>
            <rFont val="Arial"/>
            <charset val="0"/>
            <family val="1"/>
            <sz val="10"/>
            <b val="0"/>
            <i val="0"/>
            <extLst>
              <ext uri="smNativeData">
                <pm:charSpec xmlns:pm="smNativeData" id="1715873531">
                  <pm:latin face="Arial" sz="200" weight="normal" i="0"/>
                  <pm:cs face="Arial"/>
                  <pm:ea face="Arial"/>
                </pm:charSpec>
              </ext>
            </extLst>
          </rPr>
          <t>Only offered on select servers</t>
        </r>
      </text>
    </comment>
    <comment ref="AO45" authorId="0">
      <text>
        <r>
          <rPr>
            <rFont val="Arial"/>
            <charset val="0"/>
            <family val="1"/>
            <sz val="10"/>
            <b val="0"/>
            <i val="0"/>
            <extLst>
              <ext uri="smNativeData">
                <pm:charSpec xmlns:pm="smNativeData" id="1715873531">
                  <pm:latin face="Arial" sz="200" weight="normal" i="0"/>
                  <pm:cs face="Arial"/>
                  <pm:ea face="Arial"/>
                </pm:charSpec>
              </ext>
            </extLst>
          </rPr>
          <t>128-bit encryption</t>
        </r>
      </text>
    </comment>
    <comment ref="AO46" authorId="0">
      <text>
        <r>
          <rPr>
            <rFont val="Arial"/>
            <charset val="0"/>
            <family val="1"/>
            <sz val="10"/>
            <b val="0"/>
            <i val="0"/>
            <extLst>
              <ext uri="smNativeData">
                <pm:charSpec xmlns:pm="smNativeData" id="1715873531">
                  <pm:latin face="Arial" sz="200" weight="normal" i="0"/>
                  <pm:cs face="Arial"/>
                  <pm:ea face="Arial"/>
                </pm:charSpec>
              </ext>
            </extLst>
          </rPr>
          <t>128-bit</t>
        </r>
      </text>
    </comment>
    <comment ref="AO48" authorId="0">
      <text>
        <r>
          <rPr>
            <rFont val="Arial"/>
            <charset val="0"/>
            <family val="1"/>
            <sz val="10"/>
            <b val="0"/>
            <i val="0"/>
            <extLst>
              <ext uri="smNativeData">
                <pm:charSpec xmlns:pm="smNativeData" id="1715873531">
                  <pm:latin face="Arial" sz="200" weight="normal" i="0"/>
                  <pm:cs face="Arial"/>
                  <pm:ea face="Arial"/>
                </pm:charSpec>
              </ext>
            </extLst>
          </rPr>
          <t>256-bit encryption</t>
        </r>
      </text>
    </comment>
    <comment ref="AO78" authorId="0">
      <text>
        <r>
          <rPr>
            <rFont val="Arial"/>
            <charset val="0"/>
            <family val="1"/>
            <sz val="10"/>
            <b val="0"/>
            <i val="0"/>
            <extLst>
              <ext uri="smNativeData">
                <pm:charSpec xmlns:pm="smNativeData" id="1715873531">
                  <pm:latin face="Arial" sz="200" weight="normal" i="0"/>
                  <pm:cs face="Arial"/>
                  <pm:ea face="Arial"/>
                </pm:charSpec>
              </ext>
            </extLst>
          </rPr>
          <t>Says "256-bit", but doesn't specify a protocol</t>
        </r>
      </text>
    </comment>
    <comment ref="AO80" authorId="0">
      <text>
        <r>
          <rPr>
            <rFont val="Arial"/>
            <charset val="0"/>
            <family val="1"/>
            <sz val="10"/>
            <b val="0"/>
            <i val="0"/>
            <extLst>
              <ext uri="smNativeData">
                <pm:charSpec xmlns:pm="smNativeData" id="1715873531">
                  <pm:latin face="Arial" sz="200" weight="normal" i="0"/>
                  <pm:cs face="Arial"/>
                  <pm:ea face="Arial"/>
                </pm:charSpec>
              </ext>
            </extLst>
          </rPr>
          <t>Says "256-bit", but doesn't specify a protocol</t>
        </r>
      </text>
    </comment>
    <comment ref="AO94" authorId="0">
      <text>
        <r>
          <rPr>
            <rFont val="Arial"/>
            <charset val="0"/>
            <family val="1"/>
            <sz val="10"/>
            <b val="0"/>
            <i val="0"/>
            <extLst>
              <ext uri="smNativeData">
                <pm:charSpec xmlns:pm="smNativeData" id="1715873531">
                  <pm:latin face="Arial" sz="200" weight="normal" i="0"/>
                  <pm:cs face="Arial"/>
                  <pm:ea face="Arial"/>
                </pm:charSpec>
              </ext>
            </extLst>
          </rPr>
          <t>Says "256-bit", but doesn't specify a protocol</t>
        </r>
      </text>
    </comment>
    <comment ref="AO98" authorId="0">
      <text>
        <r>
          <rPr>
            <rFont val="Arial"/>
            <charset val="0"/>
            <family val="1"/>
            <sz val="10"/>
            <b val="0"/>
            <i val="0"/>
            <extLst>
              <ext uri="smNativeData">
                <pm:charSpec xmlns:pm="smNativeData" id="1715873531">
                  <pm:latin face="Arial" sz="200" weight="normal" i="0"/>
                  <pm:cs face="Arial"/>
                  <pm:ea face="Arial"/>
                </pm:charSpec>
              </ext>
            </extLst>
          </rPr>
          <t>Says "256-bit", but doesn't specify a protocol</t>
        </r>
      </text>
    </comment>
    <comment ref="AO111" authorId="0">
      <text>
        <r>
          <rPr>
            <rFont val="Arial"/>
            <charset val="0"/>
            <family val="1"/>
            <sz val="10"/>
            <b val="0"/>
            <i val="0"/>
            <extLst>
              <ext uri="smNativeData">
                <pm:charSpec xmlns:pm="smNativeData" id="1715873531">
                  <pm:latin face="Arial" sz="200" weight="normal" i="0"/>
                  <pm:cs face="Arial"/>
                  <pm:ea face="Arial"/>
                </pm:charSpec>
              </ext>
            </extLst>
          </rPr>
          <t>Using non-standard key size</t>
        </r>
      </text>
    </comment>
    <comment ref="AO121" authorId="0">
      <text>
        <r>
          <rPr>
            <rFont val="Arial"/>
            <charset val="0"/>
            <family val="1"/>
            <sz val="10"/>
            <b val="0"/>
            <i val="0"/>
            <extLst>
              <ext uri="smNativeData">
                <pm:charSpec xmlns:pm="smNativeData" id="1715873531">
                  <pm:latin face="Arial" sz="200" weight="normal" i="0"/>
                  <pm:cs face="Arial"/>
                  <pm:ea face="Arial"/>
                </pm:charSpec>
              </ext>
            </extLst>
          </rPr>
          <t>Says "128-bit", but doesn't specify a protocol</t>
        </r>
      </text>
    </comment>
    <comment ref="AO141" authorId="0">
      <text>
        <r>
          <rPr>
            <rFont val="Arial"/>
            <charset val="0"/>
            <family val="1"/>
            <sz val="10"/>
            <b val="0"/>
            <i val="0"/>
            <extLst>
              <ext uri="smNativeData">
                <pm:charSpec xmlns:pm="smNativeData" id="1715873531">
                  <pm:latin face="Arial" sz="200" weight="normal" i="0"/>
                  <pm:cs face="Arial"/>
                  <pm:ea face="Arial"/>
                </pm:charSpec>
              </ext>
            </extLst>
          </rPr>
          <t>256-bit encryption</t>
        </r>
      </text>
    </comment>
    <comment ref="AO159" authorId="0">
      <text>
        <r>
          <rPr>
            <rFont val="Arial"/>
            <charset val="0"/>
            <family val="1"/>
            <sz val="10"/>
            <b val="0"/>
            <i val="0"/>
            <extLst>
              <ext uri="smNativeData">
                <pm:charSpec xmlns:pm="smNativeData" id="1715873531">
                  <pm:latin face="Arial" sz="200" weight="normal" i="0"/>
                  <pm:cs face="Arial"/>
                  <pm:ea face="Arial"/>
                </pm:charSpec>
              </ext>
            </extLst>
          </rPr>
          <t>"128bit encyrption" [sic]</t>
        </r>
      </text>
    </comment>
    <comment ref="AO168" authorId="0">
      <text>
        <r>
          <rPr>
            <rFont val="Arial"/>
            <charset val="0"/>
            <family val="1"/>
            <sz val="10"/>
            <b val="0"/>
            <i val="0"/>
            <extLst>
              <ext uri="smNativeData">
                <pm:charSpec xmlns:pm="smNativeData" id="1715873531">
                  <pm:latin face="Arial" sz="200" weight="normal" i="0"/>
                  <pm:cs face="Arial"/>
                  <pm:ea face="Arial"/>
                </pm:charSpec>
              </ext>
            </extLst>
          </rPr>
          <t>"128-bit encryption keys"</t>
        </r>
      </text>
    </comment>
    <comment ref="AO183" authorId="0">
      <text>
        <r>
          <rPr>
            <rFont val="Arial"/>
            <charset val="0"/>
            <family val="1"/>
            <sz val="10"/>
            <b val="0"/>
            <i val="0"/>
            <extLst>
              <ext uri="smNativeData">
                <pm:charSpec xmlns:pm="smNativeData" id="1715873531">
                  <pm:latin face="Arial" sz="200" weight="normal" i="0"/>
                  <pm:cs face="Arial"/>
                  <pm:ea face="Arial"/>
                </pm:charSpec>
              </ext>
            </extLst>
          </rPr>
          <t>Says "256-bit", but doesn't specify a protocol</t>
        </r>
      </text>
    </comment>
    <comment ref="AP5" authorId="0">
      <text>
        <r>
          <rPr>
            <rFont val="Arial"/>
            <charset val="0"/>
            <family val="1"/>
            <sz val="10"/>
            <b val="0"/>
            <i val="0"/>
            <extLst>
              <ext uri="smNativeData">
                <pm:charSpec xmlns:pm="smNativeData" id="1715873531">
                  <pm:latin face="Arial" sz="200" weight="normal" i="0"/>
                  <pm:cs face="Arial"/>
                  <pm:ea face="Arial"/>
                </pm:charSpec>
              </ext>
            </extLst>
          </rPr>
          <t>Companies that allow their users to connect to their service using obsolete encryption standards are potentially acting irresponsibly - even if they warn them first that they might be insecure.
If you are only concerned with Geo-unblocking for TV and so forth, this field is much less important.</t>
        </r>
      </text>
    </comment>
    <comment ref="AP7" authorId="0">
      <text>
        <r>
          <rPr>
            <rFont val="Arial"/>
            <charset val="0"/>
            <family val="1"/>
            <sz val="10"/>
            <b val="0"/>
            <i val="0"/>
            <extLst>
              <ext uri="smNativeData">
                <pm:charSpec xmlns:pm="smNativeData" id="1715873531">
                  <pm:latin face="Arial" sz="200" weight="normal" i="0"/>
                  <pm:cs face="Arial"/>
                  <pm:ea face="Arial"/>
                </pm:charSpec>
              </ext>
            </extLst>
          </rPr>
          <t>Says "2048-bit", but doesn't specify a protocol</t>
        </r>
      </text>
    </comment>
    <comment ref="AP9" authorId="0">
      <text>
        <r>
          <rPr>
            <rFont val="Arial"/>
            <charset val="0"/>
            <family val="1"/>
            <sz val="10"/>
            <b val="0"/>
            <i val="0"/>
            <extLst>
              <ext uri="smNativeData">
                <pm:charSpec xmlns:pm="smNativeData" id="1715873531">
                  <pm:latin face="Arial" sz="200" weight="normal" i="0"/>
                  <pm:cs face="Arial"/>
                  <pm:ea face="Arial"/>
                </pm:charSpec>
              </ext>
            </extLst>
          </rPr>
          <t>Says "2048-bit", but doesn't specify a protocol</t>
        </r>
      </text>
    </comment>
    <comment ref="AP22" authorId="0">
      <text>
        <r>
          <rPr>
            <rFont val="Arial"/>
            <charset val="0"/>
            <family val="1"/>
            <sz val="10"/>
            <b val="0"/>
            <i val="0"/>
            <extLst>
              <ext uri="smNativeData">
                <pm:charSpec xmlns:pm="smNativeData" id="1715873531">
                  <pm:latin face="Arial" sz="200" weight="normal" i="0"/>
                  <pm:cs face="Arial"/>
                  <pm:ea face="Arial"/>
                </pm:charSpec>
              </ext>
            </extLst>
          </rPr>
          <t>Says "2048-bit", but doesn't specify a protocol</t>
        </r>
      </text>
    </comment>
    <comment ref="AP38" authorId="0">
      <text>
        <r>
          <rPr>
            <rFont val="Arial"/>
            <charset val="0"/>
            <family val="1"/>
            <sz val="10"/>
            <b val="0"/>
            <i val="0"/>
            <extLst>
              <ext uri="smNativeData">
                <pm:charSpec xmlns:pm="smNativeData" id="1715873531">
                  <pm:latin face="Arial" sz="200" weight="normal" i="0"/>
                  <pm:cs face="Arial"/>
                  <pm:ea face="Arial"/>
                </pm:charSpec>
              </ext>
            </extLst>
          </rPr>
          <t>Site says "4096-bit Key Encryption", but doesn't specify a protocol</t>
        </r>
      </text>
    </comment>
    <comment ref="AP50" authorId="0">
      <text>
        <r>
          <rPr>
            <rFont val="Arial"/>
            <charset val="0"/>
            <family val="1"/>
            <sz val="10"/>
            <b val="0"/>
            <i val="0"/>
            <extLst>
              <ext uri="smNativeData">
                <pm:charSpec xmlns:pm="smNativeData" id="1715873531">
                  <pm:latin face="Arial" sz="200" weight="normal" i="0"/>
                  <pm:cs face="Arial"/>
                  <pm:ea face="Arial"/>
                </pm:charSpec>
              </ext>
            </extLst>
          </rPr>
          <t>Says "2048-bit", but doesn't specify a protocol</t>
        </r>
      </text>
    </comment>
    <comment ref="AP64" authorId="0">
      <text>
        <r>
          <rPr>
            <rFont val="Arial"/>
            <charset val="0"/>
            <family val="1"/>
            <sz val="10"/>
            <b val="0"/>
            <i val="0"/>
            <extLst>
              <ext uri="smNativeData">
                <pm:charSpec xmlns:pm="smNativeData" id="1715873531">
                  <pm:latin face="Arial" sz="200" weight="normal" i="0"/>
                  <pm:cs face="Arial"/>
                  <pm:ea face="Arial"/>
                </pm:charSpec>
              </ext>
            </extLst>
          </rPr>
          <t>2048 bit</t>
        </r>
      </text>
    </comment>
    <comment ref="AP69" authorId="0">
      <text>
        <r>
          <rPr>
            <rFont val="Arial"/>
            <charset val="0"/>
            <family val="1"/>
            <sz val="10"/>
            <b val="0"/>
            <i val="0"/>
            <extLst>
              <ext uri="smNativeData">
                <pm:charSpec xmlns:pm="smNativeData" id="1715873531">
                  <pm:latin face="Arial" sz="200" weight="normal" i="0"/>
                  <pm:cs face="Arial"/>
                  <pm:ea face="Arial"/>
                </pm:charSpec>
              </ext>
            </extLst>
          </rPr>
          <t>"4096 bit encryption"</t>
        </r>
      </text>
    </comment>
    <comment ref="AP77" authorId="0">
      <text>
        <r>
          <rPr>
            <rFont val="Arial"/>
            <charset val="0"/>
            <family val="1"/>
            <sz val="10"/>
            <b val="0"/>
            <i val="0"/>
            <extLst>
              <ext uri="smNativeData">
                <pm:charSpec xmlns:pm="smNativeData" id="1715873531">
                  <pm:latin face="Arial" sz="200" weight="normal" i="0"/>
                  <pm:cs face="Arial"/>
                  <pm:ea face="Arial"/>
                </pm:charSpec>
              </ext>
            </extLst>
          </rPr>
          <t>Says "1024-bit", but doesn't specify a protocol</t>
        </r>
      </text>
    </comment>
    <comment ref="AP123" authorId="0">
      <text>
        <r>
          <rPr>
            <rFont val="Arial"/>
            <charset val="0"/>
            <family val="1"/>
            <sz val="10"/>
            <b val="0"/>
            <i val="0"/>
            <extLst>
              <ext uri="smNativeData">
                <pm:charSpec xmlns:pm="smNativeData" id="1715873531">
                  <pm:latin face="Arial" sz="200" weight="normal" i="0"/>
                  <pm:cs face="Arial"/>
                  <pm:ea face="Arial"/>
                </pm:charSpec>
              </ext>
            </extLst>
          </rPr>
          <t>Says "2048-bit", but doesn't specify a protocol</t>
        </r>
      </text>
    </comment>
    <comment ref="AP134" authorId="0">
      <text>
        <r>
          <rPr>
            <rFont val="Arial"/>
            <charset val="0"/>
            <family val="1"/>
            <sz val="10"/>
            <b val="0"/>
            <i val="0"/>
            <extLst>
              <ext uri="smNativeData">
                <pm:charSpec xmlns:pm="smNativeData" id="1715873531">
                  <pm:latin face="Arial" sz="200" weight="normal" i="0"/>
                  <pm:cs face="Arial"/>
                  <pm:ea face="Arial"/>
                </pm:charSpec>
              </ext>
            </extLst>
          </rPr>
          <t>4096 bit encryption</t>
        </r>
      </text>
    </comment>
    <comment ref="AP145" authorId="0">
      <text>
        <r>
          <rPr>
            <rFont val="Arial"/>
            <charset val="0"/>
            <family val="1"/>
            <sz val="10"/>
            <b val="0"/>
            <i val="0"/>
            <extLst>
              <ext uri="smNativeData">
                <pm:charSpec xmlns:pm="smNativeData" id="1715873531">
                  <pm:latin face="Arial" sz="200" weight="normal" i="0"/>
                  <pm:cs face="Arial"/>
                  <pm:ea face="Arial"/>
                </pm:charSpec>
              </ext>
            </extLst>
          </rPr>
          <t>Says "2048-bit", but doesn't specify a protocol</t>
        </r>
      </text>
    </comment>
    <comment ref="AP155" authorId="0">
      <text>
        <r>
          <rPr>
            <rFont val="Arial"/>
            <charset val="0"/>
            <family val="1"/>
            <sz val="10"/>
            <b val="0"/>
            <i val="0"/>
            <extLst>
              <ext uri="smNativeData">
                <pm:charSpec xmlns:pm="smNativeData" id="1715873531">
                  <pm:latin face="Arial" sz="200" weight="normal" i="0"/>
                  <pm:cs face="Arial"/>
                  <pm:ea face="Arial"/>
                </pm:charSpec>
              </ext>
            </extLst>
          </rPr>
          <t>2048-bit</t>
        </r>
      </text>
    </comment>
    <comment ref="AP173" authorId="0">
      <text>
        <r>
          <rPr>
            <rFont val="Arial"/>
            <charset val="0"/>
            <family val="1"/>
            <sz val="10"/>
            <b val="0"/>
            <i val="0"/>
            <extLst>
              <ext uri="smNativeData">
                <pm:charSpec xmlns:pm="smNativeData" id="1715873531">
                  <pm:latin face="Arial" sz="200" weight="normal" i="0"/>
                  <pm:cs face="Arial"/>
                  <pm:ea face="Arial"/>
                </pm:charSpec>
              </ext>
            </extLst>
          </rPr>
          <t>1024 bit</t>
        </r>
      </text>
    </comment>
    <comment ref="AQ5" authorId="0">
      <text>
        <r>
          <rPr>
            <rFont val="Arial"/>
            <charset val="0"/>
            <family val="1"/>
            <sz val="10"/>
            <b val="0"/>
            <i val="0"/>
            <extLst>
              <ext uri="smNativeData">
                <pm:charSpec xmlns:pm="smNativeData" id="1715873531">
                  <pm:latin face="Arial" sz="200" weight="normal" i="0"/>
                  <pm:cs face="Arial"/>
                  <pm:ea face="Arial"/>
                </pm:charSpec>
              </ext>
            </extLst>
          </rPr>
          <t>Companies that allow their users to connect to their service using obsolete encryption standards are potentially acting irresponsibly - even if they warn them first that they might be insecure.</t>
        </r>
      </text>
    </comment>
    <comment ref="AQ7" authorId="0">
      <text>
        <r>
          <rPr>
            <rFont val="Arial"/>
            <charset val="0"/>
            <family val="1"/>
            <sz val="10"/>
            <b val="0"/>
            <i val="0"/>
            <extLst>
              <ext uri="smNativeData">
                <pm:charSpec xmlns:pm="smNativeData" id="1715873531">
                  <pm:latin face="Arial" sz="200" weight="normal" i="0"/>
                  <pm:cs face="Arial"/>
                  <pm:ea face="Arial"/>
                </pm:charSpec>
              </ext>
            </extLst>
          </rPr>
          <t>Says "2048-bit", but doesn't specify a protocol</t>
        </r>
      </text>
    </comment>
    <comment ref="AQ9" authorId="0">
      <text>
        <r>
          <rPr>
            <rFont val="Arial"/>
            <charset val="0"/>
            <family val="1"/>
            <sz val="10"/>
            <b val="0"/>
            <i val="0"/>
            <extLst>
              <ext uri="smNativeData">
                <pm:charSpec xmlns:pm="smNativeData" id="1715873531">
                  <pm:latin face="Arial" sz="200" weight="normal" i="0"/>
                  <pm:cs face="Arial"/>
                  <pm:ea face="Arial"/>
                </pm:charSpec>
              </ext>
            </extLst>
          </rPr>
          <t>Says "2048-bit", but doesn't specify a protocol</t>
        </r>
      </text>
    </comment>
    <comment ref="AQ22" authorId="0">
      <text>
        <r>
          <rPr>
            <rFont val="Arial"/>
            <charset val="0"/>
            <family val="1"/>
            <sz val="10"/>
            <b val="0"/>
            <i val="0"/>
            <extLst>
              <ext uri="smNativeData">
                <pm:charSpec xmlns:pm="smNativeData" id="1715873531">
                  <pm:latin face="Arial" sz="200" weight="normal" i="0"/>
                  <pm:cs face="Arial"/>
                  <pm:ea face="Arial"/>
                </pm:charSpec>
              </ext>
            </extLst>
          </rPr>
          <t>Says "2048-bit", but doesn't specify a protocol</t>
        </r>
      </text>
    </comment>
    <comment ref="AQ38" authorId="0">
      <text>
        <r>
          <rPr>
            <rFont val="Arial"/>
            <charset val="0"/>
            <family val="1"/>
            <sz val="10"/>
            <b val="0"/>
            <i val="0"/>
            <extLst>
              <ext uri="smNativeData">
                <pm:charSpec xmlns:pm="smNativeData" id="1715873531">
                  <pm:latin face="Arial" sz="200" weight="normal" i="0"/>
                  <pm:cs face="Arial"/>
                  <pm:ea face="Arial"/>
                </pm:charSpec>
              </ext>
            </extLst>
          </rPr>
          <t>Site says "4096-bit Key Encryption", but doesn't specify a protocol</t>
        </r>
      </text>
    </comment>
    <comment ref="AQ50" authorId="0">
      <text>
        <r>
          <rPr>
            <rFont val="Arial"/>
            <charset val="0"/>
            <family val="1"/>
            <sz val="10"/>
            <b val="0"/>
            <i val="0"/>
            <extLst>
              <ext uri="smNativeData">
                <pm:charSpec xmlns:pm="smNativeData" id="1715873531">
                  <pm:latin face="Arial" sz="200" weight="normal" i="0"/>
                  <pm:cs face="Arial"/>
                  <pm:ea face="Arial"/>
                </pm:charSpec>
              </ext>
            </extLst>
          </rPr>
          <t>Says "2048-bit", but doesn't specify a protocol</t>
        </r>
      </text>
    </comment>
    <comment ref="AQ64" authorId="0">
      <text>
        <r>
          <rPr>
            <rFont val="Arial"/>
            <charset val="0"/>
            <family val="1"/>
            <sz val="10"/>
            <b val="0"/>
            <i val="0"/>
            <extLst>
              <ext uri="smNativeData">
                <pm:charSpec xmlns:pm="smNativeData" id="1715873531">
                  <pm:latin face="Arial" sz="200" weight="normal" i="0"/>
                  <pm:cs face="Arial"/>
                  <pm:ea face="Arial"/>
                </pm:charSpec>
              </ext>
            </extLst>
          </rPr>
          <t>2048 bit</t>
        </r>
      </text>
    </comment>
    <comment ref="AQ69" authorId="0">
      <text>
        <r>
          <rPr>
            <rFont val="Arial"/>
            <charset val="0"/>
            <family val="1"/>
            <sz val="10"/>
            <b val="0"/>
            <i val="0"/>
            <extLst>
              <ext uri="smNativeData">
                <pm:charSpec xmlns:pm="smNativeData" id="1715873531">
                  <pm:latin face="Arial" sz="200" weight="normal" i="0"/>
                  <pm:cs face="Arial"/>
                  <pm:ea face="Arial"/>
                </pm:charSpec>
              </ext>
            </extLst>
          </rPr>
          <t>"4096 bit encryption"</t>
        </r>
      </text>
    </comment>
    <comment ref="AQ123" authorId="0">
      <text>
        <r>
          <rPr>
            <rFont val="Arial"/>
            <charset val="0"/>
            <family val="1"/>
            <sz val="10"/>
            <b val="0"/>
            <i val="0"/>
            <extLst>
              <ext uri="smNativeData">
                <pm:charSpec xmlns:pm="smNativeData" id="1715873531">
                  <pm:latin face="Arial" sz="200" weight="normal" i="0"/>
                  <pm:cs face="Arial"/>
                  <pm:ea face="Arial"/>
                </pm:charSpec>
              </ext>
            </extLst>
          </rPr>
          <t>Says "2048-bit", but doesn't specify a protocol</t>
        </r>
      </text>
    </comment>
    <comment ref="AQ134" authorId="0">
      <text>
        <r>
          <rPr>
            <rFont val="Arial"/>
            <charset val="0"/>
            <family val="1"/>
            <sz val="10"/>
            <b val="0"/>
            <i val="0"/>
            <extLst>
              <ext uri="smNativeData">
                <pm:charSpec xmlns:pm="smNativeData" id="1715873531">
                  <pm:latin face="Arial" sz="200" weight="normal" i="0"/>
                  <pm:cs face="Arial"/>
                  <pm:ea face="Arial"/>
                </pm:charSpec>
              </ext>
            </extLst>
          </rPr>
          <t>4096 bit encryption</t>
        </r>
      </text>
    </comment>
    <comment ref="AQ145" authorId="0">
      <text>
        <r>
          <rPr>
            <rFont val="Arial"/>
            <charset val="0"/>
            <family val="1"/>
            <sz val="10"/>
            <b val="0"/>
            <i val="0"/>
            <extLst>
              <ext uri="smNativeData">
                <pm:charSpec xmlns:pm="smNativeData" id="1715873531">
                  <pm:latin face="Arial" sz="200" weight="normal" i="0"/>
                  <pm:cs face="Arial"/>
                  <pm:ea face="Arial"/>
                </pm:charSpec>
              </ext>
            </extLst>
          </rPr>
          <t>Says "2048-bit", but doesn't specify a protocol</t>
        </r>
      </text>
    </comment>
    <comment ref="AQ155" authorId="0">
      <text>
        <r>
          <rPr>
            <rFont val="Arial"/>
            <charset val="0"/>
            <family val="1"/>
            <sz val="10"/>
            <b val="0"/>
            <i val="0"/>
            <extLst>
              <ext uri="smNativeData">
                <pm:charSpec xmlns:pm="smNativeData" id="1715873531">
                  <pm:latin face="Arial" sz="200" weight="normal" i="0"/>
                  <pm:cs face="Arial"/>
                  <pm:ea face="Arial"/>
                </pm:charSpec>
              </ext>
            </extLst>
          </rPr>
          <t>2048-bit</t>
        </r>
      </text>
    </comment>
    <comment ref="AQ173" authorId="0">
      <text>
        <r>
          <rPr>
            <rFont val="Arial"/>
            <charset val="0"/>
            <family val="1"/>
            <sz val="10"/>
            <b val="0"/>
            <i val="0"/>
            <extLst>
              <ext uri="smNativeData">
                <pm:charSpec xmlns:pm="smNativeData" id="1715873531">
                  <pm:latin face="Arial" sz="200" weight="normal" i="0"/>
                  <pm:cs face="Arial"/>
                  <pm:ea face="Arial"/>
                </pm:charSpec>
              </ext>
            </extLst>
          </rPr>
          <t>1024 bit</t>
        </r>
      </text>
    </comment>
    <comment ref="AR5" authorId="0">
      <text>
        <r>
          <rPr>
            <rFont val="Arial"/>
            <charset val="0"/>
            <family val="1"/>
            <sz val="10"/>
            <b val="0"/>
            <i val="0"/>
            <extLst>
              <ext uri="smNativeData">
                <pm:charSpec xmlns:pm="smNativeData" id="1715873531">
                  <pm:latin face="Arial" sz="200" weight="normal" i="0"/>
                  <pm:cs face="Arial"/>
                  <pm:ea face="Arial"/>
                </pm:charSpec>
              </ext>
            </extLst>
          </rPr>
          <t>A 25 in this field actually indicates no advertised limit for simultaneous connections.  (Done this way for conditional formatting purposes only)</t>
        </r>
      </text>
    </comment>
    <comment ref="AR33" authorId="0">
      <text>
        <r>
          <rPr>
            <rFont val="Arial"/>
            <charset val="0"/>
            <family val="1"/>
            <sz val="10"/>
            <b val="0"/>
            <i val="0"/>
            <extLst>
              <ext uri="smNativeData">
                <pm:charSpec xmlns:pm="smNativeData" id="1715873531">
                  <pm:latin face="Arial" sz="200" weight="normal" i="0"/>
                  <pm:cs face="Arial"/>
                  <pm:ea face="Arial"/>
                </pm:charSpec>
              </ext>
            </extLst>
          </rPr>
          <t>5 simultaneous connections are available with the more expensive "Premium Plus" plan.</t>
        </r>
      </text>
    </comment>
    <comment ref="AR38" authorId="0">
      <text>
        <r>
          <rPr>
            <rFont val="Arial"/>
            <charset val="0"/>
            <family val="1"/>
            <sz val="10"/>
            <b val="0"/>
            <i val="0"/>
            <extLst>
              <ext uri="smNativeData">
                <pm:charSpec xmlns:pm="smNativeData" id="1715873531">
                  <pm:latin face="Arial" sz="200" weight="normal" i="0"/>
                  <pm:cs face="Arial"/>
                  <pm:ea face="Arial"/>
                </pm:charSpec>
              </ext>
            </extLst>
          </rPr>
          <t>User is restricted to phone, tablet, laptop, "and 2 more devices" at the same time.</t>
        </r>
      </text>
    </comment>
    <comment ref="AR42" authorId="0">
      <text>
        <r>
          <rPr>
            <rFont val="Arial"/>
            <charset val="0"/>
            <family val="1"/>
            <sz val="10"/>
            <b val="0"/>
            <i val="0"/>
            <extLst>
              <ext uri="smNativeData">
                <pm:charSpec xmlns:pm="smNativeData" id="1715873531">
                  <pm:latin face="Arial" sz="200" weight="normal" i="0"/>
                  <pm:cs face="Arial"/>
                  <pm:ea face="Arial"/>
                </pm:charSpec>
              </ext>
            </extLst>
          </rPr>
          <t>User is restricted to one computer, one mobile device, one router, and one streaming media device connected simultaneously.</t>
        </r>
      </text>
    </comment>
    <comment ref="AR49" authorId="0">
      <text>
        <r>
          <rPr>
            <rFont val="Arial"/>
            <charset val="0"/>
            <family val="1"/>
            <sz val="10"/>
            <b val="0"/>
            <i val="0"/>
            <extLst>
              <ext uri="smNativeData">
                <pm:charSpec xmlns:pm="smNativeData" id="1715873531">
                  <pm:latin face="Arial" sz="200" weight="normal" i="0"/>
                  <pm:cs face="Arial"/>
                  <pm:ea face="Arial"/>
                </pm:charSpec>
              </ext>
            </extLst>
          </rPr>
          <t>Additional simultaneous connections are available at additional expense.</t>
        </r>
      </text>
    </comment>
    <comment ref="AR64" authorId="0">
      <text>
        <r>
          <rPr>
            <rFont val="Arial"/>
            <charset val="0"/>
            <family val="1"/>
            <sz val="10"/>
            <b val="0"/>
            <i val="0"/>
            <extLst>
              <ext uri="smNativeData">
                <pm:charSpec xmlns:pm="smNativeData" id="1715873531">
                  <pm:latin face="Arial" sz="200" weight="normal" i="0"/>
                  <pm:cs face="Arial"/>
                  <pm:ea face="Arial"/>
                </pm:charSpec>
              </ext>
            </extLst>
          </rPr>
          <t>Additional connections are available in more expensive plans.</t>
        </r>
      </text>
    </comment>
    <comment ref="AR65" authorId="0">
      <text>
        <r>
          <rPr>
            <rFont val="Arial"/>
            <charset val="0"/>
            <family val="1"/>
            <sz val="10"/>
            <b val="0"/>
            <i val="0"/>
            <extLst>
              <ext uri="smNativeData">
                <pm:charSpec xmlns:pm="smNativeData" id="1715873531">
                  <pm:latin face="Arial" sz="200" weight="normal" i="0"/>
                  <pm:cs face="Arial"/>
                  <pm:ea face="Arial"/>
                </pm:charSpec>
              </ext>
            </extLst>
          </rPr>
          <t>Up to 3 connections with the "Ultimate" plan.</t>
        </r>
      </text>
    </comment>
    <comment ref="AR69" authorId="0">
      <text>
        <r>
          <rPr>
            <rFont val="Arial"/>
            <charset val="0"/>
            <family val="1"/>
            <sz val="10"/>
            <b val="0"/>
            <i val="0"/>
            <extLst>
              <ext uri="smNativeData">
                <pm:charSpec xmlns:pm="smNativeData" id="1715873531">
                  <pm:latin face="Arial" sz="200" weight="normal" i="0"/>
                  <pm:cs face="Arial"/>
                  <pm:ea face="Arial"/>
                </pm:charSpec>
              </ext>
            </extLst>
          </rPr>
          <t>We allow using up to 3 simultaneous connections from one username from one IP address - mobile devices and laptops would not be usable remotely at the same time as a desktop.</t>
        </r>
      </text>
    </comment>
    <comment ref="AR80" authorId="0">
      <text>
        <r>
          <rPr>
            <rFont val="Arial"/>
            <charset val="0"/>
            <family val="1"/>
            <sz val="10"/>
            <b val="0"/>
            <i val="0"/>
            <extLst>
              <ext uri="smNativeData">
                <pm:charSpec xmlns:pm="smNativeData" id="1715873531">
                  <pm:latin face="Arial" sz="200" weight="normal" i="0"/>
                  <pm:cs face="Arial"/>
                  <pm:ea face="Arial"/>
                </pm:charSpec>
              </ext>
            </extLst>
          </rPr>
          <t>Kepard allows 2 simultaneous connections at one time, however only one to a server.</t>
        </r>
      </text>
    </comment>
    <comment ref="AR95" authorId="0">
      <text>
        <r>
          <rPr>
            <rFont val="Arial"/>
            <charset val="0"/>
            <family val="1"/>
            <sz val="10"/>
            <b val="0"/>
            <i val="0"/>
            <extLst>
              <ext uri="smNativeData">
                <pm:charSpec xmlns:pm="smNativeData" id="1715873531">
                  <pm:latin face="Arial" sz="200" weight="normal" i="0"/>
                  <pm:cs face="Arial"/>
                  <pm:ea face="Arial"/>
                </pm:charSpec>
              </ext>
            </extLst>
          </rPr>
          <t>Officially, NordVPN allows you 6 simultaneous connections. However, only one device can be connected to any one server with a given protocol.  So for instance, a phone could be connected to a server using UDP and OpenVPN, but a PC couldn't also be connected to it using the same protocols.  For this reason, you cannot actually have simultaneous devices to the fastest server from your location with the best possible routing, using the same level of security - The user only has one true "ideal" connection.</t>
        </r>
      </text>
    </comment>
    <comment ref="AR106" authorId="0">
      <text>
        <r>
          <rPr>
            <rFont val="Arial"/>
            <charset val="0"/>
            <family val="1"/>
            <sz val="10"/>
            <b val="0"/>
            <i val="0"/>
            <extLst>
              <ext uri="smNativeData">
                <pm:charSpec xmlns:pm="smNativeData" id="1715873531">
                  <pm:latin face="Arial" sz="200" weight="normal" i="0"/>
                  <pm:cs face="Arial"/>
                  <pm:ea face="Arial"/>
                </pm:charSpec>
              </ext>
            </extLst>
          </rPr>
          <t>PrivatePackets.io is a unique service which allows the user to administrate their own private virtual VPN server.  User can hypothetically connect as many devices as they wish as it's their VPN server.</t>
        </r>
      </text>
    </comment>
    <comment ref="AR111" authorId="0">
      <text>
        <r>
          <rPr>
            <rFont val="Arial"/>
            <charset val="0"/>
            <family val="1"/>
            <sz val="10"/>
            <b val="0"/>
            <i val="0"/>
            <extLst>
              <ext uri="smNativeData">
                <pm:charSpec xmlns:pm="smNativeData" id="1715873531">
                  <pm:latin face="Arial" sz="200" weight="normal" i="0"/>
                  <pm:cs face="Arial"/>
                  <pm:ea face="Arial"/>
                </pm:charSpec>
              </ext>
            </extLst>
          </rPr>
          <t>ProXPN allows a number of simultaneous connections equal to the number of clusters on their network, however only one to each.  This means that you are technically allowed multiple connections, but only one to the nearest server where you would likely get the best ping.</t>
        </r>
      </text>
    </comment>
    <comment ref="AR115" authorId="0">
      <text>
        <r>
          <rPr>
            <rFont val="Arial"/>
            <charset val="0"/>
            <family val="1"/>
            <sz val="10"/>
            <b val="0"/>
            <i val="0"/>
            <extLst>
              <ext uri="smNativeData">
                <pm:charSpec xmlns:pm="smNativeData" id="1715873531">
                  <pm:latin face="Arial" sz="200" weight="normal" i="0"/>
                  <pm:cs face="Arial"/>
                  <pm:ea face="Arial"/>
                </pm:charSpec>
              </ext>
            </extLst>
          </rPr>
          <t>2 Devices per server</t>
        </r>
      </text>
    </comment>
    <comment ref="AS5" authorId="0">
      <text>
        <r>
          <rPr>
            <rFont val="Arial"/>
            <charset val="0"/>
            <family val="1"/>
            <sz val="10"/>
            <b val="0"/>
            <i val="0"/>
            <extLst>
              <ext uri="smNativeData">
                <pm:charSpec xmlns:pm="smNativeData" id="1715873531">
                  <pm:latin face="Arial" sz="200" weight="normal" i="0"/>
                  <pm:cs face="Arial"/>
                  <pm:ea face="Arial"/>
                </pm:charSpec>
              </ext>
            </extLst>
          </rPr>
          <t>Note that some companies report physical server locations, and some use tricks to make a server endpoint appear to be in another country when it really isn't. Note, that in many cases where the number of countries is unusually high, THIS IS THE CASE. Do your own research on a case by case basis if this is an important metric for you.</t>
        </r>
      </text>
    </comment>
    <comment ref="AS60" authorId="0">
      <text>
        <r>
          <rPr>
            <rFont val="Arial"/>
            <charset val="0"/>
            <family val="1"/>
            <sz val="10"/>
            <b val="0"/>
            <i val="0"/>
            <extLst>
              <ext uri="smNativeData">
                <pm:charSpec xmlns:pm="smNativeData" id="1715873531">
                  <pm:latin face="Arial" sz="200" weight="normal" i="0"/>
                  <pm:cs face="Arial"/>
                  <pm:ea face="Arial"/>
                </pm:charSpec>
              </ext>
            </extLst>
          </rPr>
          <t>This number is padded with areas that are not technically countries.</t>
        </r>
      </text>
    </comment>
    <comment ref="AT5" authorId="0">
      <text>
        <r>
          <rPr>
            <rFont val="Arial"/>
            <charset val="0"/>
            <family val="1"/>
            <sz val="10"/>
            <b val="0"/>
            <i val="0"/>
            <extLst>
              <ext uri="smNativeData">
                <pm:charSpec xmlns:pm="smNativeData" id="1715873531">
                  <pm:latin face="Arial" sz="200" weight="normal" i="0"/>
                  <pm:cs face="Arial"/>
                  <pm:ea face="Arial"/>
                </pm:charSpec>
              </ext>
            </extLst>
          </rPr>
          <t>Note that some companies report physical server count, and some report virtual server count (to inflate the numbers). 
Do your own research on a case by case basis if this is an important metric for you.</t>
        </r>
      </text>
    </comment>
    <comment ref="AT106" authorId="0">
      <text>
        <r>
          <rPr>
            <rFont val="Arial"/>
            <charset val="0"/>
            <family val="1"/>
            <sz val="10"/>
            <b val="0"/>
            <i val="0"/>
            <extLst>
              <ext uri="smNativeData">
                <pm:charSpec xmlns:pm="smNativeData" id="1715873531">
                  <pm:latin face="Arial" sz="200" weight="normal" i="0"/>
                  <pm:cs face="Arial"/>
                  <pm:ea face="Arial"/>
                </pm:charSpec>
              </ext>
            </extLst>
          </rPr>
          <t>The server you use from PrivatePackets.io is a dedicated DigitalOcean virtual VPN server.</t>
        </r>
      </text>
    </comment>
    <comment ref="AV5" authorId="0">
      <text>
        <r>
          <rPr>
            <rFont val="Arial"/>
            <charset val="0"/>
            <family val="1"/>
            <sz val="10"/>
            <b val="0"/>
            <i val="0"/>
            <extLst>
              <ext uri="smNativeData">
                <pm:charSpec xmlns:pm="smNativeData" id="1715873531">
                  <pm:latin face="Arial" sz="200" weight="normal" i="0"/>
                  <pm:cs face="Arial"/>
                  <pm:ea face="Arial"/>
                </pm:charSpec>
              </ext>
            </extLst>
          </rPr>
          <t>Using webcookies.org - persistent cookies</t>
        </r>
      </text>
    </comment>
    <comment ref="AW5" authorId="0">
      <text>
        <r>
          <rPr>
            <rFont val="Arial"/>
            <charset val="0"/>
            <family val="1"/>
            <sz val="10"/>
            <b val="0"/>
            <i val="0"/>
            <extLst>
              <ext uri="smNativeData">
                <pm:charSpec xmlns:pm="smNativeData" id="1715873531">
                  <pm:latin face="Arial" sz="200" weight="normal" i="0"/>
                  <pm:cs face="Arial"/>
                  <pm:ea face="Arial"/>
                </pm:charSpec>
              </ext>
            </extLst>
          </rPr>
          <t>Using webcookies.org - third party cookies</t>
        </r>
      </text>
    </comment>
    <comment ref="AX5" authorId="0">
      <text>
        <r>
          <rPr>
            <rFont val="Arial"/>
            <charset val="0"/>
            <family val="1"/>
            <sz val="10"/>
            <b val="0"/>
            <i val="0"/>
            <extLst>
              <ext uri="smNativeData">
                <pm:charSpec xmlns:pm="smNativeData" id="1715873531">
                  <pm:latin face="Arial" sz="200" weight="normal" i="0"/>
                  <pm:cs face="Arial"/>
                  <pm:ea face="Arial"/>
                </pm:charSpec>
              </ext>
            </extLst>
          </rPr>
          <t>This field is dervived from a urlquery scan of each service's website.  
Not all services are of equal concern (or even concern at all).  This is a loose indication of how committed to free software a company is.</t>
        </r>
      </text>
    </comment>
    <comment ref="AY5" authorId="0">
      <text>
        <r>
          <rPr>
            <rFont val="Arial"/>
            <charset val="0"/>
            <family val="1"/>
            <sz val="10"/>
            <b val="0"/>
            <i val="0"/>
            <extLst>
              <ext uri="smNativeData">
                <pm:charSpec xmlns:pm="smNativeData" id="1715873531">
                  <pm:latin face="Arial" sz="200" weight="normal" i="0"/>
                  <pm:cs face="Arial"/>
                  <pm:ea face="Arial"/>
                </pm:charSpec>
              </ext>
            </extLst>
          </rPr>
          <t>Run using Qualys SSL Labs - SSL Server Test Tool</t>
        </r>
      </text>
    </comment>
    <comment ref="AZ5" authorId="0">
      <text>
        <r>
          <rPr>
            <rFont val="Arial"/>
            <charset val="0"/>
            <family val="1"/>
            <sz val="10"/>
            <b val="0"/>
            <i val="0"/>
            <extLst>
              <ext uri="smNativeData">
                <pm:charSpec xmlns:pm="smNativeData" id="1715873531">
                  <pm:latin face="Arial" sz="200" weight="normal" i="0"/>
                  <pm:cs face="Arial"/>
                  <pm:ea face="Arial"/>
                </pm:charSpec>
              </ext>
            </extLst>
          </rPr>
          <t>Some sites use a content delivery system, such as CloudFlare.  When such a service is used, data you enter and request from the website is decrypted at their edge servers and is visible to them.  
This creates a possible attack vector to your data.  When registering for a VPN service, your username, password, etc would hypothetically be retrieavble at a CDS edge server in plaintext.</t>
        </r>
      </text>
    </comment>
    <comment ref="BA5" authorId="0">
      <text>
        <r>
          <rPr>
            <rFont val="Arial"/>
            <charset val="0"/>
            <family val="1"/>
            <sz val="10"/>
            <b val="0"/>
            <i val="0"/>
            <extLst>
              <ext uri="smNativeData">
                <pm:charSpec xmlns:pm="smNativeData" id="1715873531">
                  <pm:latin face="Arial" sz="200" weight="normal" i="0"/>
                  <pm:cs face="Arial"/>
                  <pm:ea face="Arial"/>
                </pm:charSpec>
              </ext>
            </extLst>
          </rPr>
          <t>Pricing is based off of normal rates, and doesn't take into consideration promotions, coupons, or sales.</t>
        </r>
      </text>
    </comment>
    <comment ref="BA70" authorId="0">
      <text>
        <r>
          <rPr>
            <rFont val="Arial"/>
            <charset val="0"/>
            <family val="1"/>
            <sz val="10"/>
            <b val="0"/>
            <i val="0"/>
            <extLst>
              <ext uri="smNativeData">
                <pm:charSpec xmlns:pm="smNativeData" id="1715873531">
                  <pm:latin face="Arial" sz="200" weight="normal" i="0"/>
                  <pm:cs face="Arial"/>
                  <pm:ea face="Arial"/>
                </pm:charSpec>
              </ext>
            </extLst>
          </rPr>
          <t>Integrity.st is a new service and appears to still be developing their pricing model.</t>
        </r>
      </text>
    </comment>
    <comment ref="BA106" authorId="0">
      <text>
        <r>
          <rPr>
            <rFont val="Arial"/>
            <charset val="0"/>
            <family val="1"/>
            <sz val="10"/>
            <b val="0"/>
            <i val="0"/>
            <extLst>
              <ext uri="smNativeData">
                <pm:charSpec xmlns:pm="smNativeData" id="1715873531">
                  <pm:latin face="Arial" sz="200" weight="normal" i="0"/>
                  <pm:cs face="Arial"/>
                  <pm:ea face="Arial"/>
                </pm:charSpec>
              </ext>
            </extLst>
          </rPr>
          <t>Service also requires a one-time $3 deployment fee.</t>
        </r>
      </text>
    </comment>
    <comment ref="BC6" authorId="0">
      <text>
        <r>
          <rPr>
            <rFont val="Arial"/>
            <charset val="0"/>
            <family val="1"/>
            <sz val="10"/>
            <b val="0"/>
            <i val="0"/>
            <extLst>
              <ext uri="smNativeData">
                <pm:charSpec xmlns:pm="smNativeData" id="1715873531">
                  <pm:latin face="Arial" sz="200" weight="normal" i="0"/>
                  <pm:cs face="Arial"/>
                  <pm:ea face="Arial"/>
                </pm:charSpec>
              </ext>
            </extLst>
          </rPr>
          <t>Advertised, but not easy to find on the site and invite only.</t>
        </r>
      </text>
    </comment>
    <comment ref="BC43" authorId="0">
      <text>
        <r>
          <rPr>
            <rFont val="Arial"/>
            <charset val="0"/>
            <family val="1"/>
            <sz val="10"/>
            <b val="0"/>
            <i val="0"/>
            <extLst>
              <ext uri="smNativeData">
                <pm:charSpec xmlns:pm="smNativeData" id="1715873531">
                  <pm:latin face="Arial" sz="200" weight="normal" i="0"/>
                  <pm:cs face="Arial"/>
                  <pm:ea face="Arial"/>
                </pm:charSpec>
              </ext>
            </extLst>
          </rPr>
          <t>Free trial lasts for 1 year or 2 GB of data transmitted, whichever comes first.</t>
        </r>
      </text>
    </comment>
    <comment ref="BC63" authorId="0">
      <text>
        <r>
          <rPr>
            <rFont val="Arial"/>
            <charset val="0"/>
            <family val="1"/>
            <sz val="10"/>
            <b val="0"/>
            <i val="0"/>
            <extLst>
              <ext uri="smNativeData">
                <pm:charSpec xmlns:pm="smNativeData" id="1715873531">
                  <pm:latin face="Arial" sz="200" weight="normal" i="0"/>
                  <pm:cs face="Arial"/>
                  <pm:ea face="Arial"/>
                </pm:charSpec>
              </ext>
            </extLst>
          </rPr>
          <t>Free version is ad supported.</t>
        </r>
      </text>
    </comment>
    <comment ref="BC90" authorId="0">
      <text>
        <r>
          <rPr>
            <rFont val="Arial"/>
            <charset val="0"/>
            <family val="1"/>
            <sz val="10"/>
            <b val="0"/>
            <i val="0"/>
            <extLst>
              <ext uri="smNativeData">
                <pm:charSpec xmlns:pm="smNativeData" id="1715873531">
                  <pm:latin face="Arial" sz="200" weight="normal" i="0"/>
                  <pm:cs face="Arial"/>
                  <pm:ea face="Arial"/>
                </pm:charSpec>
              </ext>
            </extLst>
          </rPr>
          <t>MyVPN.pro offers a 3 day plan.</t>
        </r>
      </text>
    </comment>
    <comment ref="BC92" authorId="0">
      <text>
        <r>
          <rPr>
            <rFont val="Arial"/>
            <charset val="0"/>
            <family val="1"/>
            <sz val="10"/>
            <b val="0"/>
            <i val="0"/>
            <extLst>
              <ext uri="smNativeData">
                <pm:charSpec xmlns:pm="smNativeData" id="1715873531">
                  <pm:latin face="Arial" sz="200" weight="normal" i="0"/>
                  <pm:cs face="Arial"/>
                  <pm:ea face="Arial"/>
                </pm:charSpec>
              </ext>
            </extLst>
          </rPr>
          <t xml:space="preserve">Free trial is over in 14 days or 30GB used, whichever comes first. </t>
        </r>
      </text>
    </comment>
    <comment ref="BC110" authorId="0">
      <text>
        <r>
          <rPr>
            <rFont val="Arial"/>
            <charset val="0"/>
            <family val="1"/>
            <sz val="10"/>
            <b val="0"/>
            <i val="0"/>
            <extLst>
              <ext uri="smNativeData">
                <pm:charSpec xmlns:pm="smNativeData" id="1715873531">
                  <pm:latin face="Arial" sz="200" weight="normal" i="0"/>
                  <pm:cs face="Arial"/>
                  <pm:ea face="Arial"/>
                </pm:charSpec>
              </ext>
            </extLst>
          </rPr>
          <t>3 day subscriptions are available.</t>
        </r>
      </text>
    </comment>
    <comment ref="BC111" authorId="0">
      <text>
        <r>
          <rPr>
            <rFont val="Arial"/>
            <charset val="0"/>
            <family val="1"/>
            <sz val="10"/>
            <b val="0"/>
            <i val="0"/>
            <extLst>
              <ext uri="smNativeData">
                <pm:charSpec xmlns:pm="smNativeData" id="1715873531">
                  <pm:latin face="Arial" sz="200" weight="normal" i="0"/>
                  <pm:cs face="Arial"/>
                  <pm:ea face="Arial"/>
                </pm:charSpec>
              </ext>
            </extLst>
          </rPr>
          <t>Free accounts have limited functionality.</t>
        </r>
      </text>
    </comment>
    <comment ref="BC118" authorId="0">
      <text>
        <r>
          <rPr>
            <rFont val="Arial"/>
            <charset val="0"/>
            <family val="1"/>
            <sz val="10"/>
            <b val="0"/>
            <i val="0"/>
            <extLst>
              <ext uri="smNativeData">
                <pm:charSpec xmlns:pm="smNativeData" id="1715873531">
                  <pm:latin face="Arial" sz="200" weight="normal" i="0"/>
                  <pm:cs face="Arial"/>
                  <pm:ea face="Arial"/>
                </pm:charSpec>
              </ext>
            </extLst>
          </rPr>
          <t>There are some extreme restrictions for using this service's free version including only 1 concurrent device and a 20 min limit for the VPN connection.</t>
        </r>
      </text>
    </comment>
    <comment ref="BC124" authorId="0">
      <text>
        <r>
          <rPr>
            <rFont val="Arial"/>
            <charset val="0"/>
            <family val="1"/>
            <sz val="10"/>
            <b val="0"/>
            <i val="0"/>
            <extLst>
              <ext uri="smNativeData">
                <pm:charSpec xmlns:pm="smNativeData" id="1715873531">
                  <pm:latin face="Arial" sz="200" weight="normal" i="0"/>
                  <pm:cs face="Arial"/>
                  <pm:ea face="Arial"/>
                </pm:charSpec>
              </ext>
            </extLst>
          </rPr>
          <t>Limited, block pricing available.</t>
        </r>
      </text>
    </comment>
    <comment ref="BC129" authorId="0">
      <text>
        <r>
          <rPr>
            <rFont val="Arial"/>
            <charset val="0"/>
            <family val="1"/>
            <sz val="10"/>
            <b val="0"/>
            <i val="0"/>
            <extLst>
              <ext uri="smNativeData">
                <pm:charSpec xmlns:pm="smNativeData" id="1715873531">
                  <pm:latin face="Arial" sz="200" weight="normal" i="0"/>
                  <pm:cs face="Arial"/>
                  <pm:ea face="Arial"/>
                </pm:charSpec>
              </ext>
            </extLst>
          </rPr>
          <t>Steganos Online Shield VPN can be used for up to 500 MB / month for free</t>
        </r>
      </text>
    </comment>
    <comment ref="BC146" authorId="0">
      <text>
        <r>
          <rPr>
            <rFont val="Arial"/>
            <charset val="0"/>
            <family val="1"/>
            <sz val="10"/>
            <b val="0"/>
            <i val="0"/>
            <extLst>
              <ext uri="smNativeData">
                <pm:charSpec xmlns:pm="smNativeData" id="1715873531">
                  <pm:latin face="Arial" sz="200" weight="normal" i="0"/>
                  <pm:cs face="Arial"/>
                  <pm:ea face="Arial"/>
                </pm:charSpec>
              </ext>
            </extLst>
          </rPr>
          <t>Weekly subscriptions are available.</t>
        </r>
      </text>
    </comment>
    <comment ref="BC185" authorId="0">
      <text>
        <r>
          <rPr>
            <rFont val="Arial"/>
            <charset val="0"/>
            <family val="1"/>
            <sz val="10"/>
            <b val="0"/>
            <i val="0"/>
            <extLst>
              <ext uri="smNativeData">
                <pm:charSpec xmlns:pm="smNativeData" id="1715873531">
                  <pm:latin face="Arial" sz="200" weight="normal" i="0"/>
                  <pm:cs face="Arial"/>
                  <pm:ea face="Arial"/>
                </pm:charSpec>
              </ext>
            </extLst>
          </rPr>
          <t>Trial has limited functionality.</t>
        </r>
      </text>
    </comment>
    <comment ref="BD5" authorId="0">
      <text>
        <r>
          <rPr>
            <rFont val="Arial"/>
            <charset val="0"/>
            <family val="1"/>
            <sz val="10"/>
            <b val="0"/>
            <i val="0"/>
            <extLst>
              <ext uri="smNativeData">
                <pm:charSpec xmlns:pm="smNativeData" id="1715873531">
                  <pm:latin face="Arial" sz="200" weight="normal" i="0"/>
                  <pm:cs face="Arial"/>
                  <pm:ea face="Arial"/>
                </pm:charSpec>
              </ext>
            </extLst>
          </rPr>
          <t>Often, payments made by cash or bitcoin CANNOT be refunded. User should research as needed.</t>
        </r>
      </text>
    </comment>
    <comment ref="BD6" authorId="0">
      <text>
        <r>
          <rPr>
            <rFont val="Arial"/>
            <charset val="0"/>
            <family val="1"/>
            <sz val="10"/>
            <b val="0"/>
            <i val="0"/>
            <extLst>
              <ext uri="smNativeData">
                <pm:charSpec xmlns:pm="smNativeData" id="1715873531">
                  <pm:latin face="Arial" sz="200" weight="normal" i="0"/>
                  <pm:cs face="Arial"/>
                  <pm:ea face="Arial"/>
                </pm:charSpec>
              </ext>
            </extLst>
          </rPr>
          <t>$1 processing fee for refunds.</t>
        </r>
      </text>
    </comment>
    <comment ref="BD7" authorId="0">
      <text>
        <r>
          <rPr>
            <rFont val="Arial"/>
            <charset val="0"/>
            <family val="1"/>
            <sz val="10"/>
            <b val="0"/>
            <i val="0"/>
            <extLst>
              <ext uri="smNativeData">
                <pm:charSpec xmlns:pm="smNativeData" id="1715873531">
                  <pm:latin face="Arial" sz="200" weight="normal" i="0"/>
                  <pm:cs face="Arial"/>
                  <pm:ea face="Arial"/>
                </pm:charSpec>
              </ext>
            </extLst>
          </rPr>
          <t>In case the service does not work, the user can ask for reimbursement of his service fees within the legal delay following the subscription, unless his access is terminated (eg. in case of micro-vpn 1 day offer). ActiVPN may refuse some requests if the customer did connect to several servers, or did connect at least five times.</t>
        </r>
      </text>
    </comment>
    <comment ref="BD8" authorId="0">
      <text>
        <r>
          <rPr>
            <rFont val="Arial"/>
            <charset val="0"/>
            <family val="1"/>
            <sz val="10"/>
            <b val="0"/>
            <i val="0"/>
            <extLst>
              <ext uri="smNativeData">
                <pm:charSpec xmlns:pm="smNativeData" id="1715873531">
                  <pm:latin face="Arial" sz="200" weight="normal" i="0"/>
                  <pm:cs face="Arial"/>
                  <pm:ea face="Arial"/>
                </pm:charSpec>
              </ext>
            </extLst>
          </rPr>
          <t>Refund available within 3 days or 5 GB used, whichever comes first.</t>
        </r>
      </text>
    </comment>
    <comment ref="BD11" authorId="0">
      <text>
        <r>
          <rPr>
            <rFont val="Arial"/>
            <charset val="0"/>
            <family val="1"/>
            <sz val="10"/>
            <b val="0"/>
            <i val="0"/>
            <extLst>
              <ext uri="smNativeData">
                <pm:charSpec xmlns:pm="smNativeData" id="1715873531">
                  <pm:latin face="Arial" sz="200" weight="normal" i="0"/>
                  <pm:cs face="Arial"/>
                  <pm:ea face="Arial"/>
                </pm:charSpec>
              </ext>
            </extLst>
          </rPr>
          <t>Refunds available for annual service, but NOT for monthly service.</t>
        </r>
      </text>
    </comment>
    <comment ref="BD13" authorId="0">
      <text>
        <r>
          <rPr>
            <rFont val="Arial"/>
            <charset val="0"/>
            <family val="1"/>
            <sz val="10"/>
            <b val="0"/>
            <i val="0"/>
            <extLst>
              <ext uri="smNativeData">
                <pm:charSpec xmlns:pm="smNativeData" id="1715873531">
                  <pm:latin face="Arial" sz="200" weight="normal" i="0"/>
                  <pm:cs face="Arial"/>
                  <pm:ea face="Arial"/>
                </pm:charSpec>
              </ext>
            </extLst>
          </rPr>
          <t>If you did not use the trial before purchase, Astrill will deny refunds based solely on those grounds. 
Refund requires that you've used the trial before purchase and even then, only for technical reasons after that. (If you can't get the service working on your device)</t>
        </r>
      </text>
    </comment>
    <comment ref="BD17" authorId="0">
      <text>
        <r>
          <rPr>
            <rFont val="Arial"/>
            <charset val="0"/>
            <family val="1"/>
            <sz val="10"/>
            <b val="0"/>
            <i val="0"/>
            <extLst>
              <ext uri="smNativeData">
                <pm:charSpec xmlns:pm="smNativeData" id="1715873531">
                  <pm:latin face="Arial" sz="200" weight="normal" i="0"/>
                  <pm:cs face="Arial"/>
                  <pm:ea face="Arial"/>
                </pm:charSpec>
              </ext>
            </extLst>
          </rPr>
          <t>Technically, BeeVPN allows 14 days from PURCHASE to get money back, but as soon as you download their software, their terms state that you forfeit that right.  The only exception to this is if you can't get their service working on your device at ALL - if you manage to send/receive any data using their service, again ANY REFUND is not applicable.</t>
        </r>
      </text>
    </comment>
    <comment ref="BD21" authorId="0">
      <text>
        <r>
          <rPr>
            <rFont val="Arial"/>
            <charset val="0"/>
            <family val="1"/>
            <sz val="10"/>
            <b val="0"/>
            <i val="0"/>
            <extLst>
              <ext uri="smNativeData">
                <pm:charSpec xmlns:pm="smNativeData" id="1715873531">
                  <pm:latin face="Arial" sz="200" weight="normal" i="0"/>
                  <pm:cs face="Arial"/>
                  <pm:ea face="Arial"/>
                </pm:charSpec>
              </ext>
            </extLst>
          </rPr>
          <t>Refunds available for nonthly or yearly subscriptions only ONLY after support declares that they can't resolve a technical issue.</t>
        </r>
      </text>
    </comment>
    <comment ref="BD25" authorId="0">
      <text>
        <r>
          <rPr>
            <rFont val="Arial"/>
            <charset val="0"/>
            <family val="1"/>
            <sz val="10"/>
            <b val="0"/>
            <i val="0"/>
            <extLst>
              <ext uri="smNativeData">
                <pm:charSpec xmlns:pm="smNativeData" id="1715873531">
                  <pm:latin face="Arial" sz="200" weight="normal" i="0"/>
                  <pm:cs face="Arial"/>
                  <pm:ea face="Arial"/>
                </pm:charSpec>
              </ext>
            </extLst>
          </rPr>
          <t>CactusVPN will not provide a refund unless you cannot connect to ANY server they provide, which means that they will most likely give you the runaround with support - and if you CAN connect to a server, even if it's a slow on in another country, they will not provide a refund.  
They will also not provide a refund if you can't get the service working on your router.
It also appears that if you use the service for your mobile devices - you are NOT eligible for a refund.  
Paypal subscriptions are also not eligible for refunds.</t>
        </r>
      </text>
    </comment>
    <comment ref="BD29" authorId="0">
      <text>
        <r>
          <rPr>
            <rFont val="Arial"/>
            <charset val="0"/>
            <family val="1"/>
            <sz val="10"/>
            <b val="0"/>
            <i val="0"/>
            <extLst>
              <ext uri="smNativeData">
                <pm:charSpec xmlns:pm="smNativeData" id="1715873531">
                  <pm:latin face="Arial" sz="200" weight="normal" i="0"/>
                  <pm:cs face="Arial"/>
                  <pm:ea face="Arial"/>
                </pm:charSpec>
              </ext>
            </extLst>
          </rPr>
          <t>If you've purchased Cloak service through our website, we will happily refund your most recently paid month, no questions asked. (We're sorry, but we are unable to refund any months prior to the most recent.)
If you've purchased Cloak service through In App Purchase in one of our apps, we are (unfortunately) unable to directly refund your purchase. Please get in touch with iTunes Support and request a refund through them — they are the only people who can provide this refund.</t>
        </r>
      </text>
    </comment>
    <comment ref="BD31" authorId="0">
      <text>
        <r>
          <rPr>
            <rFont val="Arial"/>
            <charset val="0"/>
            <family val="1"/>
            <sz val="10"/>
            <b val="0"/>
            <i val="0"/>
            <extLst>
              <ext uri="smNativeData">
                <pm:charSpec xmlns:pm="smNativeData" id="1715873531">
                  <pm:latin face="Arial" sz="200" weight="normal" i="0"/>
                  <pm:cs face="Arial"/>
                  <pm:ea face="Arial"/>
                </pm:charSpec>
              </ext>
            </extLst>
          </rPr>
          <t>Within this period, users who wish to cancel will be given a full refund, provided that they have used no more than 2 GB of traffic. Dissatisfied users who go over the 2 GB limit will be entitled to a pro-rated refund (usage charged at 1 Euro/GB) during the 30 day period.</t>
        </r>
      </text>
    </comment>
    <comment ref="BD38" authorId="0">
      <text>
        <r>
          <rPr>
            <rFont val="Arial"/>
            <charset val="0"/>
            <family val="1"/>
            <sz val="10"/>
            <b val="0"/>
            <i val="0"/>
            <extLst>
              <ext uri="smNativeData">
                <pm:charSpec xmlns:pm="smNativeData" id="1715873531">
                  <pm:latin face="Arial" sz="200" weight="normal" i="0"/>
                  <pm:cs face="Arial"/>
                  <pm:ea face="Arial"/>
                </pm:charSpec>
              </ext>
            </extLst>
          </rPr>
          <t>You are entitled to a full refund for the new order under the following conditions:
• Your request for a refund is filed within 30 days from the date of order;
• Your account has not been temporarily blocked by us in connection with your violation of our terms of service delivery;
• You have used less than 10 GB of bandwidth (the total amount of incoming / outgoing information through the Service);
• Number of your connections to our service does not exceed 100;
• You asked for a solution to a technical problem with the Service in support of the Company, and received an official response on the impossibility of its elimination;
• Previously you did not claim the refund under this Policy.
If the amount of your inbound / outbound traffic exceeded 10 GB or order was made by you more than 30 days ago, we have the right to charge a pay for excess volume of your traffic and make you a partial refund. Such return is at our sole discretion.
Guarantee of refund applies to all new orders, with the exception of orders paid through the Apple iTunes Store. We can not return the money for such orders.</t>
        </r>
      </text>
    </comment>
    <comment ref="BD48" authorId="0">
      <text>
        <r>
          <rPr>
            <rFont val="Arial"/>
            <charset val="0"/>
            <family val="1"/>
            <sz val="10"/>
            <b val="0"/>
            <i val="0"/>
            <extLst>
              <ext uri="smNativeData">
                <pm:charSpec xmlns:pm="smNativeData" id="1715873531">
                  <pm:latin face="Arial" sz="200" weight="normal" i="0"/>
                  <pm:cs face="Arial"/>
                  <pm:ea face="Arial"/>
                </pm:charSpec>
              </ext>
            </extLst>
          </rPr>
          <t>CONTRADICTORY REFUND POLICY - Refund Policy
***No refunds will be given in all cases. No refund will be possible for accounts deleted for violation of our terms of use.***
IN ANOTHER PART OF THE SITE - All the orders are covered by our money back guarantee
You can receive a full refund if the following conditions are met:
    This is the first order placed on your account (eg renewals are not eligible.)
    If refund is requested within 30 days from the date of your order;
    You have complied fully with Article 3 (prohibited uses) of our VPN service operating conditions;
    You opened a support ticket with the reason for the cancellation of your service;
    You use less than 100 MB of bandwidth (data transferred - total data sent and received by VPN)
    You have not exceeded 10 sessions (the number of times you linked to our service); and
    You have not already requested a refund following this rule (for example with another account).
    No refund will be done for following reasons:
        Access denied/degrated to an online site/service
        Incorrect geolocation
        Technical problem not attribuable to Freedom-IP
If you have exceeded the bandwidth limit of 100 MB but your initial order is for a period longer than one month, we can issue you a partial refund based on your usage. These partial payments are made at our discretion.</t>
        </r>
      </text>
    </comment>
    <comment ref="BD49" authorId="0">
      <text>
        <r>
          <rPr>
            <rFont val="Arial"/>
            <charset val="0"/>
            <family val="1"/>
            <sz val="10"/>
            <b val="0"/>
            <i val="0"/>
            <extLst>
              <ext uri="smNativeData">
                <pm:charSpec xmlns:pm="smNativeData" id="1715873531">
                  <pm:latin face="Arial" sz="200" weight="normal" i="0"/>
                  <pm:cs face="Arial"/>
                  <pm:ea face="Arial"/>
                </pm:charSpec>
              </ext>
            </extLst>
          </rPr>
          <t>No refunds for app purchases, 30 day refund for company e-store.</t>
        </r>
      </text>
    </comment>
    <comment ref="BD51" authorId="0">
      <text>
        <r>
          <rPr>
            <rFont val="Arial"/>
            <charset val="0"/>
            <family val="1"/>
            <sz val="10"/>
            <b val="0"/>
            <i val="0"/>
            <extLst>
              <ext uri="smNativeData">
                <pm:charSpec xmlns:pm="smNativeData" id="1715873531">
                  <pm:latin face="Arial" sz="200" weight="normal" i="0"/>
                  <pm:cs face="Arial"/>
                  <pm:ea face="Arial"/>
                </pm:charSpec>
              </ext>
            </extLst>
          </rPr>
          <t>Refund permitted only if user has not used more than 5GB of Bandwidth or exceeded 25 sessions.</t>
        </r>
      </text>
    </comment>
    <comment ref="BD54" authorId="0">
      <text>
        <r>
          <rPr>
            <rFont val="Arial"/>
            <charset val="0"/>
            <family val="1"/>
            <sz val="10"/>
            <b val="0"/>
            <i val="0"/>
            <extLst>
              <ext uri="smNativeData">
                <pm:charSpec xmlns:pm="smNativeData" id="1715873531">
                  <pm:latin face="Arial" sz="200" weight="normal" i="0"/>
                  <pm:cs face="Arial"/>
                  <pm:ea face="Arial"/>
                </pm:charSpec>
              </ext>
            </extLst>
          </rPr>
          <t>No refunds are offered for dissatisfaction about the speeds of the service or frequency of server outages.</t>
        </r>
      </text>
    </comment>
    <comment ref="BD56" authorId="0">
      <text>
        <r>
          <rPr>
            <rFont val="Arial"/>
            <charset val="0"/>
            <family val="1"/>
            <sz val="10"/>
            <b val="0"/>
            <i val="0"/>
            <extLst>
              <ext uri="smNativeData">
                <pm:charSpec xmlns:pm="smNativeData" id="1715873531">
                  <pm:latin face="Arial" sz="200" weight="normal" i="0"/>
                  <pm:cs face="Arial"/>
                  <pm:ea face="Arial"/>
                </pm:charSpec>
              </ext>
            </extLst>
          </rPr>
          <t>You are entitled to a full refund if all of the following apply:
You notify GoVPN via email (support@govpnservice.com) within the first 30 days of the purchase that you wish to cancel.
Your bandwidth usage does not exceed 500MB (total of upload and download activity through the VPN).
You have purchased via Paypal or Google Checkout.
You have not previously claimed a refund from us.</t>
        </r>
      </text>
    </comment>
    <comment ref="BD57" authorId="0">
      <text>
        <r>
          <rPr>
            <rFont val="Arial"/>
            <charset val="0"/>
            <family val="1"/>
            <sz val="10"/>
            <b val="0"/>
            <i val="0"/>
            <extLst>
              <ext uri="smNativeData">
                <pm:charSpec xmlns:pm="smNativeData" id="1715873531">
                  <pm:latin face="Arial" sz="200" weight="normal" i="0"/>
                  <pm:cs face="Arial"/>
                  <pm:ea face="Arial"/>
                </pm:charSpec>
              </ext>
            </extLst>
          </rPr>
          <t>hide.me will not grant a refund if more than 500 MB have been transmitted on your account.</t>
        </r>
      </text>
    </comment>
    <comment ref="BD59" authorId="0">
      <text>
        <r>
          <rPr>
            <rFont val="Arial"/>
            <charset val="0"/>
            <family val="1"/>
            <sz val="10"/>
            <b val="0"/>
            <i val="0"/>
            <extLst>
              <ext uri="smNativeData">
                <pm:charSpec xmlns:pm="smNativeData" id="1715873531">
                  <pm:latin face="Arial" sz="200" weight="normal" i="0"/>
                  <pm:cs face="Arial"/>
                  <pm:ea face="Arial"/>
                </pm:charSpec>
              </ext>
            </extLst>
          </rPr>
          <t>HideIPVPN will not provide a refund unless you cannot connect to ANY server they provide, which means that they will most likely give you the runaround with support - and if you CAN connect to a server, even if it's a slow on in another country, they will not provide a refund.
They will also not provide a refund if you can't get the service working on your router.
It also appears that if you use the service for your mobile devices - you are NOT eligible for a refund.  
Paypal subscriptions are also not eligible for refunds.</t>
        </r>
      </text>
    </comment>
    <comment ref="BD60" authorId="0">
      <text>
        <r>
          <rPr>
            <rFont val="Arial"/>
            <charset val="0"/>
            <family val="1"/>
            <sz val="10"/>
            <b val="0"/>
            <i val="0"/>
            <extLst>
              <ext uri="smNativeData">
                <pm:charSpec xmlns:pm="smNativeData" id="1715873531">
                  <pm:latin face="Arial" sz="200" weight="normal" i="0"/>
                  <pm:cs face="Arial"/>
                  <pm:ea face="Arial"/>
                </pm:charSpec>
              </ext>
            </extLst>
          </rPr>
          <t>Refund offered before 10 GB of data have been transmitted on your account, you have connected 100 or fewer times, whichever comes first.</t>
        </r>
      </text>
    </comment>
    <comment ref="BD64" authorId="0">
      <text>
        <r>
          <rPr>
            <rFont val="Arial"/>
            <charset val="0"/>
            <family val="1"/>
            <sz val="10"/>
            <b val="0"/>
            <i val="0"/>
            <extLst>
              <ext uri="smNativeData">
                <pm:charSpec xmlns:pm="smNativeData" id="1715873531">
                  <pm:latin face="Arial" sz="200" weight="normal" i="0"/>
                  <pm:cs face="Arial"/>
                  <pm:ea face="Arial"/>
                </pm:charSpec>
              </ext>
            </extLst>
          </rPr>
          <t>Please note that refunds are only possible for orders with 7 Gbytes or less of used traffic. No refunds will be issued for orders with more than 7 Gbytes of used traffic.</t>
        </r>
      </text>
    </comment>
    <comment ref="BD78" authorId="0">
      <text>
        <r>
          <rPr>
            <rFont val="Arial"/>
            <charset val="0"/>
            <family val="1"/>
            <sz val="10"/>
            <b val="0"/>
            <i val="0"/>
            <extLst>
              <ext uri="smNativeData">
                <pm:charSpec xmlns:pm="smNativeData" id="1715873531">
                  <pm:latin face="Arial" sz="200" weight="normal" i="0"/>
                  <pm:cs face="Arial"/>
                  <pm:ea face="Arial"/>
                </pm:charSpec>
              </ext>
            </extLst>
          </rPr>
          <t>Ivacy will grant a refund within 7 days as long as the user has not connected more than 30 times or transmitted more than 500 MB of data</t>
        </r>
      </text>
    </comment>
    <comment ref="BD79" authorId="0">
      <text>
        <r>
          <rPr>
            <rFont val="Arial"/>
            <charset val="0"/>
            <family val="1"/>
            <sz val="10"/>
            <b val="0"/>
            <i val="0"/>
            <extLst>
              <ext uri="smNativeData">
                <pm:charSpec xmlns:pm="smNativeData" id="1715873531">
                  <pm:latin face="Arial" sz="200" weight="normal" i="0"/>
                  <pm:cs face="Arial"/>
                  <pm:ea face="Arial"/>
                </pm:charSpec>
              </ext>
            </extLst>
          </rPr>
          <t>In exceptional circumstances e.g. there is a technical issue which prevents you from connecting, IVPN may refund your account up to 30 days after your service being activated.</t>
        </r>
      </text>
    </comment>
    <comment ref="BD83" authorId="0">
      <text>
        <r>
          <rPr>
            <rFont val="Arial"/>
            <charset val="0"/>
            <family val="1"/>
            <sz val="10"/>
            <b val="0"/>
            <i val="0"/>
            <extLst>
              <ext uri="smNativeData">
                <pm:charSpec xmlns:pm="smNativeData" id="1715873531">
                  <pm:latin face="Arial" sz="200" weight="normal" i="0"/>
                  <pm:cs face="Arial"/>
                  <pm:ea face="Arial"/>
                </pm:charSpec>
              </ext>
            </extLst>
          </rPr>
          <t>A refund will be issued within 3 days if you have not transmitted more than 50 MB of data</t>
        </r>
      </text>
    </comment>
    <comment ref="BD84" authorId="0">
      <text>
        <r>
          <rPr>
            <rFont val="Arial"/>
            <charset val="0"/>
            <family val="1"/>
            <sz val="10"/>
            <b val="0"/>
            <i val="0"/>
            <extLst>
              <ext uri="smNativeData">
                <pm:charSpec xmlns:pm="smNativeData" id="1715873531">
                  <pm:latin face="Arial" sz="200" weight="normal" i="0"/>
                  <pm:cs face="Arial"/>
                  <pm:ea face="Arial"/>
                </pm:charSpec>
              </ext>
            </extLst>
          </rPr>
          <t>Refund only available if you can’t connect to
LimeVPN servers using all VPN connections included into your package (meaning if even only one works with a slow ping on the other side of the planet, you're out of luck).</t>
        </r>
      </text>
    </comment>
    <comment ref="BD85" authorId="0">
      <text>
        <r>
          <rPr>
            <rFont val="Arial"/>
            <charset val="0"/>
            <family val="1"/>
            <sz val="10"/>
            <b val="0"/>
            <i val="0"/>
            <extLst>
              <ext uri="smNativeData">
                <pm:charSpec xmlns:pm="smNativeData" id="1715873531">
                  <pm:latin face="Arial" sz="200" weight="normal" i="0"/>
                  <pm:cs face="Arial"/>
                  <pm:ea face="Arial"/>
                </pm:charSpec>
              </ext>
            </extLst>
          </rPr>
          <t>A refund will be granted as long as the user has not "used an unreasonable amount of resources".</t>
        </r>
      </text>
    </comment>
    <comment ref="BD95" authorId="0">
      <text>
        <r>
          <rPr>
            <rFont val="Arial"/>
            <charset val="0"/>
            <family val="1"/>
            <sz val="10"/>
            <b val="0"/>
            <i val="0"/>
            <extLst>
              <ext uri="smNativeData">
                <pm:charSpec xmlns:pm="smNativeData" id="1715873531">
                  <pm:latin face="Arial" sz="200" weight="normal" i="0"/>
                  <pm:cs face="Arial"/>
                  <pm:ea face="Arial"/>
                </pm:charSpec>
              </ext>
            </extLst>
          </rPr>
          <t>NordVPN reserves the right to suspend, terminate, or refuse service to anyone at any time for any reason.</t>
        </r>
      </text>
    </comment>
    <comment ref="BD97" authorId="0">
      <text>
        <r>
          <rPr>
            <rFont val="Arial"/>
            <charset val="0"/>
            <family val="1"/>
            <sz val="10"/>
            <b val="0"/>
            <i val="0"/>
            <extLst>
              <ext uri="smNativeData">
                <pm:charSpec xmlns:pm="smNativeData" id="1715873531">
                  <pm:latin face="Arial" sz="200" weight="normal" i="0"/>
                  <pm:cs face="Arial"/>
                  <pm:ea face="Arial"/>
                </pm:charSpec>
              </ext>
            </extLst>
          </rPr>
          <t>NVPN ONLY refunds if the service has been down, or the client is actually technically unable to connect to their service.</t>
        </r>
      </text>
    </comment>
    <comment ref="BD102" authorId="0">
      <text>
        <r>
          <rPr>
            <rFont val="Arial"/>
            <charset val="0"/>
            <family val="1"/>
            <sz val="10"/>
            <b val="0"/>
            <i val="0"/>
            <extLst>
              <ext uri="smNativeData">
                <pm:charSpec xmlns:pm="smNativeData" id="1715873531">
                  <pm:latin face="Arial" sz="200" weight="normal" i="0"/>
                  <pm:cs face="Arial"/>
                  <pm:ea face="Arial"/>
                </pm:charSpec>
              </ext>
            </extLst>
          </rPr>
          <t>Only 5 day refund window for monthly plans</t>
        </r>
      </text>
    </comment>
    <comment ref="BD107" authorId="0">
      <text>
        <r>
          <rPr>
            <rFont val="Arial"/>
            <charset val="0"/>
            <family val="1"/>
            <sz val="10"/>
            <b val="0"/>
            <i val="0"/>
            <extLst>
              <ext uri="smNativeData">
                <pm:charSpec xmlns:pm="smNativeData" id="1715873531">
                  <pm:latin face="Arial" sz="200" weight="normal" i="0"/>
                  <pm:cs face="Arial"/>
                  <pm:ea face="Arial"/>
                </pm:charSpec>
              </ext>
            </extLst>
          </rPr>
          <t>PrivateTunnel allows refunds on our data packs given these scenarios:
    Single purchase, with usage amounts of less than 500 MB (free tier)
        Full refund, if purchase is made within the last 90 days.
    Single purchase, with usage amounts greater than 500 MB (free tier)
        Prorated refund, based on the usage that has been billed to the account, if purchase is made within the last 90 days.
    Singlepurchase, made over 90 days ago
        Not eligible for refund
    Multiple purchases, with all purchases made within 90 days
        Refund up to the last unused data pack (e.g. if you bought four $12 50 GB data packs worth 200 GB and you used 75 GB, then a refund of two $12 50 GB data packs should be due)
    Multiple purchases, with some purchases made within 90 days
        Same as above, although unused data packs purchased over 90 days ago cannot be refunded
    Multiple purchases, with all purchases made over 90 days ago
        Not eligible for refund
    Accounts terminated onrequest, or suspended due to abuse / misuse of service
        Not eligible for refund
    Accounts with no bandwidth left on data plan(s)
        Not eligible for refund
    Purchases made over Apple iTunes
        Not eligible for refund due to processor limitations</t>
        </r>
      </text>
    </comment>
    <comment ref="BD110" authorId="0">
      <text>
        <r>
          <rPr>
            <rFont val="Arial"/>
            <charset val="0"/>
            <family val="1"/>
            <sz val="10"/>
            <b val="0"/>
            <i val="0"/>
            <extLst>
              <ext uri="smNativeData">
                <pm:charSpec xmlns:pm="smNativeData" id="1715873531">
                  <pm:latin face="Arial" sz="200" weight="normal" i="0"/>
                  <pm:cs face="Arial"/>
                  <pm:ea face="Arial"/>
                </pm:charSpec>
              </ext>
            </extLst>
          </rPr>
          <t>Refunds available on Paypal purchases within 7 days.</t>
        </r>
      </text>
    </comment>
    <comment ref="BD113" authorId="0">
      <text>
        <r>
          <rPr>
            <rFont val="Arial"/>
            <charset val="0"/>
            <family val="1"/>
            <sz val="10"/>
            <b val="0"/>
            <i val="0"/>
            <extLst>
              <ext uri="smNativeData">
                <pm:charSpec xmlns:pm="smNativeData" id="1715873531">
                  <pm:latin face="Arial" sz="200" weight="normal" i="0"/>
                  <pm:cs face="Arial"/>
                  <pm:ea face="Arial"/>
                </pm:charSpec>
              </ext>
            </extLst>
          </rPr>
          <t>Refunds available only if you have not used more than 500MB of bandwidth or connected more than 30 times.</t>
        </r>
      </text>
    </comment>
    <comment ref="BD120" authorId="0">
      <text>
        <r>
          <rPr>
            <rFont val="Arial"/>
            <charset val="0"/>
            <family val="1"/>
            <sz val="10"/>
            <b val="0"/>
            <i val="0"/>
            <extLst>
              <ext uri="smNativeData">
                <pm:charSpec xmlns:pm="smNativeData" id="1715873531">
                  <pm:latin face="Arial" sz="200" weight="normal" i="0"/>
                  <pm:cs face="Arial"/>
                  <pm:ea face="Arial"/>
                </pm:charSpec>
              </ext>
            </extLst>
          </rPr>
          <t>Refunds are pro-rated based on the amount of time left on the service.</t>
        </r>
      </text>
    </comment>
    <comment ref="BD122" authorId="0">
      <text>
        <r>
          <rPr>
            <rFont val="Arial"/>
            <charset val="0"/>
            <family val="1"/>
            <sz val="10"/>
            <b val="0"/>
            <i val="0"/>
            <extLst>
              <ext uri="smNativeData">
                <pm:charSpec xmlns:pm="smNativeData" id="1715873531">
                  <pm:latin face="Arial" sz="200" weight="normal" i="0"/>
                  <pm:cs face="Arial"/>
                  <pm:ea face="Arial"/>
                </pm:charSpec>
              </ext>
            </extLst>
          </rPr>
          <t>We will charge you only for the days you used the slot (or for the percentage of bandwidth used, whichever is bigger) and refund the rest.</t>
        </r>
      </text>
    </comment>
    <comment ref="BD123" authorId="0">
      <text>
        <r>
          <rPr>
            <rFont val="Arial"/>
            <charset val="0"/>
            <family val="1"/>
            <sz val="10"/>
            <b val="0"/>
            <i val="0"/>
            <extLst>
              <ext uri="smNativeData">
                <pm:charSpec xmlns:pm="smNativeData" id="1715873531">
                  <pm:latin face="Arial" sz="200" weight="normal" i="0"/>
                  <pm:cs face="Arial"/>
                  <pm:ea face="Arial"/>
                </pm:charSpec>
              </ext>
            </extLst>
          </rPr>
          <t>Refunds can only be completed if you can not to use the ShadeYou VPN service due to the company's fault and are not able to resolve the issue with their support.</t>
        </r>
      </text>
    </comment>
    <comment ref="BD134" authorId="0">
      <text>
        <r>
          <rPr>
            <rFont val="Arial"/>
            <charset val="0"/>
            <family val="1"/>
            <sz val="10"/>
            <b val="0"/>
            <i val="0"/>
            <extLst>
              <ext uri="smNativeData">
                <pm:charSpec xmlns:pm="smNativeData" id="1715873531">
                  <pm:latin face="Arial" sz="200" weight="normal" i="0"/>
                  <pm:cs face="Arial"/>
                  <pm:ea face="Arial"/>
                </pm:charSpec>
              </ext>
            </extLst>
          </rPr>
          <t>Refunds will be granted only in case there are significant problems with your VPN package and you are still not able to connect even with the help of our highly professional customer support.</t>
        </r>
      </text>
    </comment>
    <comment ref="BD138" authorId="0">
      <text>
        <r>
          <rPr>
            <rFont val="Arial"/>
            <charset val="0"/>
            <family val="1"/>
            <sz val="10"/>
            <b val="0"/>
            <i val="0"/>
            <extLst>
              <ext uri="smNativeData">
                <pm:charSpec xmlns:pm="smNativeData" id="1715873531">
                  <pm:latin face="Arial" sz="200" weight="normal" i="0"/>
                  <pm:cs face="Arial"/>
                  <pm:ea face="Arial"/>
                </pm:charSpec>
              </ext>
            </extLst>
          </rPr>
          <t>Refunds can be denied within the 7 day period in cases of "excessive usage".</t>
        </r>
      </text>
    </comment>
    <comment ref="BD140" authorId="0">
      <text>
        <r>
          <rPr>
            <rFont val="Arial"/>
            <charset val="0"/>
            <family val="1"/>
            <sz val="10"/>
            <b val="0"/>
            <i val="0"/>
            <extLst>
              <ext uri="smNativeData">
                <pm:charSpec xmlns:pm="smNativeData" id="1715873531">
                  <pm:latin face="Arial" sz="200" weight="normal" i="0"/>
                  <pm:cs face="Arial"/>
                  <pm:ea face="Arial"/>
                </pm:charSpec>
              </ext>
            </extLst>
          </rPr>
          <t>A refund will be considered if the customer has taken reasonable steps to use the service but is unable to.</t>
        </r>
      </text>
    </comment>
    <comment ref="BD143" authorId="0">
      <text>
        <r>
          <rPr>
            <rFont val="Arial"/>
            <charset val="0"/>
            <family val="1"/>
            <sz val="10"/>
            <b val="0"/>
            <i val="0"/>
            <extLst>
              <ext uri="smNativeData">
                <pm:charSpec xmlns:pm="smNativeData" id="1715873531">
                  <pm:latin face="Arial" sz="200" weight="normal" i="0"/>
                  <pm:cs face="Arial"/>
                  <pm:ea face="Arial"/>
                </pm:charSpec>
              </ext>
            </extLst>
          </rPr>
          <t>A refund will not be offered in the case the bandwidth usage exceeds 1 GB.</t>
        </r>
      </text>
    </comment>
    <comment ref="BD146" authorId="0">
      <text>
        <r>
          <rPr>
            <rFont val="Arial"/>
            <charset val="0"/>
            <family val="1"/>
            <sz val="10"/>
            <b val="0"/>
            <i val="0"/>
            <extLst>
              <ext uri="smNativeData">
                <pm:charSpec xmlns:pm="smNativeData" id="1715873531">
                  <pm:latin face="Arial" sz="200" weight="normal" i="0"/>
                  <pm:cs face="Arial"/>
                  <pm:ea face="Arial"/>
                </pm:charSpec>
              </ext>
            </extLst>
          </rPr>
          <t>Digging around on the site, you can find a statement about refunds being availble for users who can't get their issue resolved through support, but no time is specified.</t>
        </r>
      </text>
    </comment>
    <comment ref="BD147" authorId="0">
      <text>
        <r>
          <rPr>
            <rFont val="Arial"/>
            <charset val="0"/>
            <family val="1"/>
            <sz val="10"/>
            <b val="0"/>
            <i val="0"/>
            <extLst>
              <ext uri="smNativeData">
                <pm:charSpec xmlns:pm="smNativeData" id="1715873531">
                  <pm:latin face="Arial" sz="200" weight="normal" i="0"/>
                  <pm:cs face="Arial"/>
                  <pm:ea face="Arial"/>
                </pm:charSpec>
              </ext>
            </extLst>
          </rPr>
          <t>Account holders on annual plans may cancel their account at any time.  Full refunds will only be issued to account holders who voluntarily cancel their annual subscription within the first 30 days after purchase.</t>
        </r>
      </text>
    </comment>
    <comment ref="BD158" authorId="0">
      <text>
        <r>
          <rPr>
            <rFont val="Arial"/>
            <charset val="0"/>
            <family val="1"/>
            <sz val="10"/>
            <b val="0"/>
            <i val="0"/>
            <extLst>
              <ext uri="smNativeData">
                <pm:charSpec xmlns:pm="smNativeData" id="1715873531">
                  <pm:latin face="Arial" sz="200" weight="normal" i="0"/>
                  <pm:cs face="Arial"/>
                  <pm:ea face="Arial"/>
                </pm:charSpec>
              </ext>
            </extLst>
          </rPr>
          <t>Refund only available for non-working service (not counting P2P) after working with support to resolve issues.</t>
        </r>
      </text>
    </comment>
    <comment ref="BD167" authorId="0">
      <text>
        <r>
          <rPr>
            <rFont val="Arial"/>
            <charset val="0"/>
            <family val="1"/>
            <sz val="10"/>
            <b val="0"/>
            <i val="0"/>
            <extLst>
              <ext uri="smNativeData">
                <pm:charSpec xmlns:pm="smNativeData" id="1715873531">
                  <pm:latin face="Arial" sz="200" weight="normal" i="0"/>
                  <pm:cs face="Arial"/>
                  <pm:ea face="Arial"/>
                </pm:charSpec>
              </ext>
            </extLst>
          </rPr>
          <t>Refund available if
you have not exceeded 100 sessions and used less than 10GB of bandwidth.</t>
        </r>
      </text>
    </comment>
    <comment ref="BD168" authorId="0">
      <text>
        <r>
          <rPr>
            <rFont val="Arial"/>
            <charset val="0"/>
            <family val="1"/>
            <sz val="10"/>
            <b val="0"/>
            <i val="0"/>
            <extLst>
              <ext uri="smNativeData">
                <pm:charSpec xmlns:pm="smNativeData" id="1715873531">
                  <pm:latin face="Arial" sz="200" weight="normal" i="0"/>
                  <pm:cs face="Arial"/>
                  <pm:ea face="Arial"/>
                </pm:charSpec>
              </ext>
            </extLst>
          </rPr>
          <t>If you are unable to access the VPN Services from your hardware, after you have subscribed, you will notify us via the Support Centre or Help Form, within 30 days of subscribing, and we will attempt to activate the service by way of a variety of connection methods and, if we are unable to activate the service using any of those connection methods, you may request a refund in writing and we will refund your subscription fee.</t>
        </r>
      </text>
    </comment>
    <comment ref="BD180" authorId="0">
      <text>
        <r>
          <rPr>
            <rFont val="Arial"/>
            <charset val="0"/>
            <family val="1"/>
            <sz val="10"/>
            <b val="0"/>
            <i val="0"/>
            <extLst>
              <ext uri="smNativeData">
                <pm:charSpec xmlns:pm="smNativeData" id="1715873531">
                  <pm:latin face="Arial" sz="200" weight="normal" i="0"/>
                  <pm:cs face="Arial"/>
                  <pm:ea face="Arial"/>
                </pm:charSpec>
              </ext>
            </extLst>
          </rPr>
          <t>If in any case you think you are eligible for a refund, please contact support@wifimask.com and we'll figure it out.</t>
        </r>
      </text>
    </comment>
    <comment ref="BD183" authorId="0">
      <text>
        <r>
          <rPr>
            <rFont val="Arial"/>
            <charset val="0"/>
            <family val="1"/>
            <sz val="10"/>
            <b val="0"/>
            <i val="0"/>
            <extLst>
              <ext uri="smNativeData">
                <pm:charSpec xmlns:pm="smNativeData" id="1715873531">
                  <pm:latin face="Arial" sz="200" weight="normal" i="0"/>
                  <pm:cs face="Arial"/>
                  <pm:ea face="Arial"/>
                </pm:charSpec>
              </ext>
            </extLst>
          </rPr>
          <t>Refund only availble if you have not used more than 500MB of bandwidth or you have not exceeded 20 sessions Whichever comes first.</t>
        </r>
      </text>
    </comment>
    <comment ref="BD185" authorId="0">
      <text>
        <r>
          <rPr>
            <rFont val="Arial"/>
            <charset val="0"/>
            <family val="1"/>
            <sz val="10"/>
            <b val="0"/>
            <i val="0"/>
            <extLst>
              <ext uri="smNativeData">
                <pm:charSpec xmlns:pm="smNativeData" id="1715873531">
                  <pm:latin face="Arial" sz="200" weight="normal" i="0"/>
                  <pm:cs face="Arial"/>
                  <pm:ea face="Arial"/>
                </pm:charSpec>
              </ext>
            </extLst>
          </rPr>
          <t>Refund available if ou have used less than 2GB of bandwidth.</t>
        </r>
      </text>
    </comment>
    <comment ref="BE5" authorId="0">
      <text>
        <r>
          <rPr>
            <rFont val="Arial"/>
            <charset val="0"/>
            <family val="1"/>
            <sz val="10"/>
            <b val="0"/>
            <i val="0"/>
            <extLst>
              <ext uri="smNativeData">
                <pm:charSpec xmlns:pm="smNativeData" id="1715873531">
                  <pm:latin face="Arial" sz="200" weight="normal" i="0"/>
                  <pm:cs face="Arial"/>
                  <pm:ea face="Arial"/>
                </pm:charSpec>
              </ext>
            </extLst>
          </rPr>
          <t>This field indicates a company who advertises a zero logs or absolutely no logs policy in their marketing, but upon further inspection do keep logs to some extent.
This does NOT mean that the company in question has provided details about their logging policy in their terms or privacy policies, only that they have not claimed "no logging", then immediately disproved it.</t>
        </r>
      </text>
    </comment>
    <comment ref="BE6" authorId="0">
      <text>
        <r>
          <rPr>
            <rFont val="Arial"/>
            <charset val="0"/>
            <family val="1"/>
            <sz val="10"/>
            <b val="0"/>
            <i val="0"/>
            <extLst>
              <ext uri="smNativeData">
                <pm:charSpec xmlns:pm="smNativeData" id="1715873531">
                  <pm:latin face="Arial" sz="200" weight="normal" i="0"/>
                  <pm:cs face="Arial"/>
                  <pm:ea face="Arial"/>
                </pm:charSpec>
              </ext>
            </extLst>
          </rPr>
          <t>No Logs
SMTP traffic is logged &amp; disabled on all our servers</t>
        </r>
      </text>
    </comment>
    <comment ref="BE9" authorId="0">
      <text>
        <r>
          <rPr>
            <rFont val="Arial"/>
            <charset val="0"/>
            <family val="1"/>
            <sz val="10"/>
            <b val="0"/>
            <i val="0"/>
            <extLst>
              <ext uri="smNativeData">
                <pm:charSpec xmlns:pm="smNativeData" id="1715873531">
                  <pm:latin face="Arial" sz="200" weight="normal" i="0"/>
                  <pm:cs face="Arial"/>
                  <pm:ea face="Arial"/>
                </pm:charSpec>
              </ext>
            </extLst>
          </rPr>
          <t>Always anonymous, nothing logged
We collect... the IP address of the device from which [the user] signed up to our service
We may collect... choice of server location, time of connection to our server etc.</t>
        </r>
      </text>
    </comment>
    <comment ref="BE11" authorId="0">
      <text>
        <r>
          <rPr>
            <rFont val="Arial"/>
            <charset val="0"/>
            <family val="1"/>
            <sz val="10"/>
            <b val="0"/>
            <i val="0"/>
            <extLst>
              <ext uri="smNativeData">
                <pm:charSpec xmlns:pm="smNativeData" id="1715873531">
                  <pm:latin face="Arial" sz="200" weight="normal" i="0"/>
                  <pm:cs face="Arial"/>
                  <pm:ea face="Arial"/>
                </pm:charSpec>
              </ext>
            </extLst>
          </rPr>
          <t>Logging - No
To the maximum extent permitted by applicable law, Anonymizer may monitor your use of the Anonymizer service, e-mail, or other electronic communications and may disclose such information</t>
        </r>
      </text>
    </comment>
    <comment ref="BE12" authorId="0">
      <text>
        <r>
          <rPr>
            <rFont val="Arial"/>
            <charset val="0"/>
            <family val="1"/>
            <sz val="10"/>
            <b val="0"/>
            <i val="0"/>
            <extLst>
              <ext uri="smNativeData">
                <pm:charSpec xmlns:pm="smNativeData" id="1715873531">
                  <pm:latin face="Arial" sz="200" weight="normal" i="0"/>
                  <pm:cs face="Arial"/>
                  <pm:ea face="Arial"/>
                </pm:charSpec>
              </ext>
            </extLst>
          </rPr>
          <t>No Logs what-so-ever.</t>
        </r>
      </text>
    </comment>
    <comment ref="BE26" authorId="0">
      <text>
        <r>
          <rPr>
            <rFont val="Arial"/>
            <charset val="0"/>
            <family val="1"/>
            <sz val="10"/>
            <b val="0"/>
            <i val="0"/>
            <extLst>
              <ext uri="smNativeData">
                <pm:charSpec xmlns:pm="smNativeData" id="1715873531">
                  <pm:latin face="Arial" sz="200" weight="normal" i="0"/>
                  <pm:cs face="Arial"/>
                  <pm:ea face="Arial"/>
                </pm:charSpec>
              </ext>
            </extLst>
          </rPr>
          <t>"No Logs"
We only keep server logs</t>
        </r>
      </text>
    </comment>
    <comment ref="BE38" authorId="0">
      <text>
        <r>
          <rPr>
            <rFont val="Arial"/>
            <charset val="0"/>
            <family val="1"/>
            <sz val="10"/>
            <b val="0"/>
            <i val="0"/>
            <extLst>
              <ext uri="smNativeData">
                <pm:charSpec xmlns:pm="smNativeData" id="1715873531">
                  <pm:latin face="Arial" sz="200" weight="normal" i="0"/>
                  <pm:cs face="Arial"/>
                  <pm:ea face="Arial"/>
                </pm:charSpec>
              </ext>
            </extLst>
          </rPr>
          <t>Zero-loging [sic] service
• We store your IP address within 24 hours since you last connected</t>
        </r>
      </text>
    </comment>
    <comment ref="BE44" authorId="0">
      <text>
        <r>
          <rPr>
            <rFont val="Arial"/>
            <charset val="0"/>
            <family val="1"/>
            <sz val="10"/>
            <b val="0"/>
            <i val="0"/>
            <extLst>
              <ext uri="smNativeData">
                <pm:charSpec xmlns:pm="smNativeData" id="1715873531">
                  <pm:latin face="Arial" sz="200" weight="normal" i="0"/>
                  <pm:cs face="Arial"/>
                  <pm:ea face="Arial"/>
                </pm:charSpec>
              </ext>
            </extLst>
          </rPr>
          <t>No logs
We will store a time stamp, traffic amount and user id when you connect and disconnect to our VPN service.</t>
        </r>
      </text>
    </comment>
    <comment ref="BE56" authorId="0">
      <text>
        <r>
          <rPr>
            <rFont val="Arial"/>
            <charset val="0"/>
            <family val="1"/>
            <sz val="10"/>
            <b val="0"/>
            <i val="0"/>
            <extLst>
              <ext uri="smNativeData">
                <pm:charSpec xmlns:pm="smNativeData" id="1715873531">
                  <pm:latin face="Arial" sz="200" weight="normal" i="0"/>
                  <pm:cs face="Arial"/>
                  <pm:ea face="Arial"/>
                </pm:charSpec>
              </ext>
            </extLst>
          </rPr>
          <t>No Log
When you register we will collect your IP address.</t>
        </r>
      </text>
    </comment>
    <comment ref="BE65" authorId="0">
      <text>
        <r>
          <rPr>
            <rFont val="Arial"/>
            <charset val="0"/>
            <family val="1"/>
            <sz val="10"/>
            <b val="0"/>
            <i val="0"/>
            <extLst>
              <ext uri="smNativeData">
                <pm:charSpec xmlns:pm="smNativeData" id="1715873531">
                  <pm:latin face="Arial" sz="200" weight="normal" i="0"/>
                  <pm:cs face="Arial"/>
                  <pm:ea face="Arial"/>
                </pm:charSpec>
              </ext>
            </extLst>
          </rPr>
          <t>No logs
We will however record and keep the following data for 7 days:
    Time, date and location a VPN connection was made.
    Duration of the VPN connection.
    Bandwidth used during the connection.</t>
        </r>
      </text>
    </comment>
    <comment ref="BE67" authorId="0">
      <text>
        <r>
          <rPr>
            <rFont val="Arial"/>
            <charset val="0"/>
            <family val="1"/>
            <sz val="10"/>
            <b val="0"/>
            <i val="0"/>
            <extLst>
              <ext uri="smNativeData">
                <pm:charSpec xmlns:pm="smNativeData" id="1715873531">
                  <pm:latin face="Arial" sz="200" weight="normal" i="0"/>
                  <pm:cs face="Arial"/>
                  <pm:ea face="Arial"/>
                </pm:charSpec>
              </ext>
            </extLst>
          </rPr>
          <t>No Monitoring</t>
        </r>
      </text>
    </comment>
    <comment ref="BE73" authorId="0">
      <text>
        <r>
          <rPr>
            <rFont val="Arial"/>
            <charset val="0"/>
            <family val="1"/>
            <sz val="10"/>
            <b val="0"/>
            <i val="0"/>
            <extLst>
              <ext uri="smNativeData">
                <pm:charSpec xmlns:pm="smNativeData" id="1715873531">
                  <pm:latin face="Arial" sz="200" weight="normal" i="0"/>
                  <pm:cs face="Arial"/>
                  <pm:ea face="Arial"/>
                </pm:charSpec>
              </ext>
            </extLst>
          </rPr>
          <t xml:space="preserve">Absolutely No Logs
Access attempts to our servers are logged
</t>
        </r>
      </text>
    </comment>
    <comment ref="BE83" authorId="0">
      <text>
        <r>
          <rPr>
            <rFont val="Arial"/>
            <charset val="0"/>
            <family val="1"/>
            <sz val="10"/>
            <b val="0"/>
            <i val="0"/>
            <extLst>
              <ext uri="smNativeData">
                <pm:charSpec xmlns:pm="smNativeData" id="1715873531">
                  <pm:latin face="Arial" sz="200" weight="normal" i="0"/>
                  <pm:cs face="Arial"/>
                  <pm:ea face="Arial"/>
                </pm:charSpec>
              </ext>
            </extLst>
          </rPr>
          <t>We do NOT keep logs.
The following Acceptable Use Policy (AUP) will set forth general and specific information in regards to Liberty VPN and its infrastructure. Infrastructure in this regard will consist of, but not be limited to, bandwidth, transport, servers, switches, IP address and any other equipment that will transmit, receive or otherwise be a vehicle of transmission of data of any sort</t>
        </r>
      </text>
    </comment>
    <comment ref="BE84" authorId="0">
      <text>
        <r>
          <rPr>
            <rFont val="Arial"/>
            <charset val="0"/>
            <family val="1"/>
            <sz val="10"/>
            <b val="0"/>
            <i val="0"/>
            <extLst>
              <ext uri="smNativeData">
                <pm:charSpec xmlns:pm="smNativeData" id="1715873531">
                  <pm:latin face="Arial" sz="200" weight="normal" i="0"/>
                  <pm:cs face="Arial"/>
                  <pm:ea face="Arial"/>
                </pm:charSpec>
              </ext>
            </extLst>
          </rPr>
          <t>No Logging Policy
We will however record the following data:
    time, date and location vpn connection was made
    duration of the vpn connection
    bandwidth used during the connection</t>
        </r>
      </text>
    </comment>
    <comment ref="BE116" authorId="0">
      <text>
        <r>
          <rPr>
            <rFont val="Arial"/>
            <charset val="0"/>
            <family val="1"/>
            <sz val="10"/>
            <b val="0"/>
            <i val="0"/>
            <extLst>
              <ext uri="smNativeData">
                <pm:charSpec xmlns:pm="smNativeData" id="1715873531">
                  <pm:latin face="Arial" sz="200" weight="normal" i="0"/>
                  <pm:cs face="Arial"/>
                  <pm:ea face="Arial"/>
                </pm:charSpec>
              </ext>
            </extLst>
          </rPr>
          <t>"We do not log"
Limited bandwidth</t>
        </r>
      </text>
    </comment>
    <comment ref="BE117" authorId="0">
      <text>
        <r>
          <rPr>
            <rFont val="Arial"/>
            <charset val="0"/>
            <family val="1"/>
            <sz val="10"/>
            <b val="0"/>
            <i val="0"/>
            <extLst>
              <ext uri="smNativeData">
                <pm:charSpec xmlns:pm="smNativeData" id="1715873531">
                  <pm:latin face="Arial" sz="200" weight="normal" i="0"/>
                  <pm:cs face="Arial"/>
                  <pm:ea face="Arial"/>
                </pm:charSpec>
              </ext>
            </extLst>
          </rPr>
          <t xml:space="preserve">We Don’t Keep Logs
 What Safer Social Ltd. Retains From SaferVPN sessions:
- a time stamp when you connect and disconnect to our VPN service;
- the amount of data transmitted (upload and download) during your session;
- the IP address used by you to connect to our VPN;
- the IP address of the individual VPN server used by you. </t>
        </r>
      </text>
    </comment>
    <comment ref="BE135" authorId="0">
      <text>
        <r>
          <rPr>
            <rFont val="Arial"/>
            <charset val="0"/>
            <family val="1"/>
            <sz val="10"/>
            <b val="0"/>
            <i val="0"/>
            <extLst>
              <ext uri="smNativeData">
                <pm:charSpec xmlns:pm="smNativeData" id="1715873531">
                  <pm:latin face="Arial" sz="200" weight="normal" i="0"/>
                  <pm:cs face="Arial"/>
                  <pm:ea face="Arial"/>
                </pm:charSpec>
              </ext>
            </extLst>
          </rPr>
          <t>Our no-log VPN
We will record your aggregate bandwidth usage for billing and network operations and support;</t>
        </r>
      </text>
    </comment>
    <comment ref="BE137" authorId="0">
      <text>
        <r>
          <rPr>
            <rFont val="Arial"/>
            <charset val="0"/>
            <family val="1"/>
            <sz val="10"/>
            <b val="0"/>
            <i val="0"/>
            <extLst>
              <ext uri="smNativeData">
                <pm:charSpec xmlns:pm="smNativeData" id="1715873531">
                  <pm:latin face="Arial" sz="200" weight="normal" i="0"/>
                  <pm:cs face="Arial"/>
                  <pm:ea face="Arial"/>
                </pm:charSpec>
              </ext>
            </extLst>
          </rPr>
          <t>We don't keep any logs nor record private data, period!
Every time you start our service we track the time and the amount of data you consume</t>
        </r>
      </text>
    </comment>
    <comment ref="BE140" authorId="0">
      <text>
        <r>
          <rPr>
            <rFont val="Arial"/>
            <charset val="0"/>
            <family val="1"/>
            <sz val="10"/>
            <b val="0"/>
            <i val="0"/>
            <extLst>
              <ext uri="smNativeData">
                <pm:charSpec xmlns:pm="smNativeData" id="1715873531">
                  <pm:latin face="Arial" sz="200" weight="normal" i="0"/>
                  <pm:cs face="Arial"/>
                  <pm:ea face="Arial"/>
                </pm:charSpec>
              </ext>
            </extLst>
          </rPr>
          <t>Our policy is to never log, dismantle or interfere with data you send to or receive from remote hosts on the internet.
We do keep connection logs for a brief time in order to be able to put a stop to mass scans, denial of service attacks and other abuse of the system.</t>
        </r>
      </text>
    </comment>
    <comment ref="BE141" authorId="0">
      <text>
        <r>
          <rPr>
            <rFont val="Arial"/>
            <charset val="0"/>
            <family val="1"/>
            <sz val="10"/>
            <b val="0"/>
            <i val="0"/>
            <extLst>
              <ext uri="smNativeData">
                <pm:charSpec xmlns:pm="smNativeData" id="1715873531">
                  <pm:latin face="Arial" sz="200" weight="normal" i="0"/>
                  <pm:cs face="Arial"/>
                  <pm:ea face="Arial"/>
                </pm:charSpec>
              </ext>
            </extLst>
          </rPr>
          <t xml:space="preserve">"Zero Monitoring"
"We collect the following log files: when you logged into the Services, the IP from which you logged in, and your user name. We maintain authentication logs which include source IP address, VPN username and VPN protocol"
</t>
        </r>
      </text>
    </comment>
    <comment ref="BE149" authorId="0">
      <text>
        <r>
          <rPr>
            <rFont val="Arial"/>
            <charset val="0"/>
            <family val="1"/>
            <sz val="10"/>
            <b val="0"/>
            <i val="0"/>
            <extLst>
              <ext uri="smNativeData">
                <pm:charSpec xmlns:pm="smNativeData" id="1715873531">
                  <pm:latin face="Arial" sz="200" weight="normal" i="0"/>
                  <pm:cs face="Arial"/>
                  <pm:ea face="Arial"/>
                </pm:charSpec>
              </ext>
            </extLst>
          </rPr>
          <t xml:space="preserve">No logging
Your IP address is saved in order to identify your account with our services
</t>
        </r>
      </text>
    </comment>
    <comment ref="BE151" authorId="0">
      <text>
        <r>
          <rPr>
            <rFont val="Arial"/>
            <charset val="0"/>
            <family val="1"/>
            <sz val="10"/>
            <b val="0"/>
            <i val="0"/>
            <extLst>
              <ext uri="smNativeData">
                <pm:charSpec xmlns:pm="smNativeData" id="1715873531">
                  <pm:latin face="Arial" sz="200" weight="normal" i="0"/>
                  <pm:cs face="Arial"/>
                  <pm:ea face="Arial"/>
                </pm:charSpec>
              </ext>
            </extLst>
          </rPr>
          <t xml:space="preserve">
No Logs! policy
No logs are being analysed or kept on our servers
However, we collect the IP addresses of all visitors to our Site</t>
        </r>
      </text>
    </comment>
    <comment ref="BE169" authorId="0">
      <text>
        <r>
          <rPr>
            <rFont val="Arial"/>
            <charset val="0"/>
            <family val="1"/>
            <sz val="10"/>
            <b val="0"/>
            <i val="0"/>
            <extLst>
              <ext uri="smNativeData">
                <pm:charSpec xmlns:pm="smNativeData" id="1715873531">
                  <pm:latin face="Arial" sz="200" weight="normal" i="0"/>
                  <pm:cs face="Arial"/>
                  <pm:ea face="Arial"/>
                </pm:charSpec>
              </ext>
            </extLst>
          </rPr>
          <t>We keep no logs
We will store a time stamp and the server address that hosts the connection, the amount data transmitted (up- and download) during your session.</t>
        </r>
      </text>
    </comment>
    <comment ref="BE185" authorId="0">
      <text>
        <r>
          <rPr>
            <rFont val="Arial"/>
            <charset val="0"/>
            <family val="1"/>
            <sz val="10"/>
            <b val="0"/>
            <i val="0"/>
            <extLst>
              <ext uri="smNativeData">
                <pm:charSpec xmlns:pm="smNativeData" id="1715873531">
                  <pm:latin face="Arial" sz="200" weight="normal" i="0"/>
                  <pm:cs face="Arial"/>
                  <pm:ea face="Arial"/>
                </pm:charSpec>
              </ext>
            </extLst>
          </rPr>
          <t>Zero logs
we may also gather data on connection information, including the timing and size of all packets sent over the Internet during a session</t>
        </r>
      </text>
    </comment>
    <comment ref="BF5" authorId="0">
      <text>
        <r>
          <rPr>
            <rFont val="Arial"/>
            <charset val="0"/>
            <family val="1"/>
            <sz val="10"/>
            <b val="0"/>
            <i val="0"/>
            <extLst>
              <ext uri="smNativeData">
                <pm:charSpec xmlns:pm="smNativeData" id="1715873531">
                  <pm:latin face="Arial" sz="200" weight="normal" i="0"/>
                  <pm:cs face="Arial"/>
                  <pm:ea face="Arial"/>
                </pm:charSpec>
              </ext>
            </extLst>
          </rPr>
          <t>No security or privacy setup truly offers 100% protection or is a bulletproof solution.  
When a company uses hyperbole or otherwise claims 100% effectiveness for anonymity, privacy, security, or generally gives this impression - it misleads potential customers that don't know better and can harm the user who expects it to be true.
Some claims are more blatant than others, but any claim that could be construed as a surefire way to be anonymous is counted.</t>
        </r>
      </text>
    </comment>
    <comment ref="BF6" authorId="0">
      <text>
        <r>
          <rPr>
            <rFont val="Arial"/>
            <charset val="0"/>
            <family val="1"/>
            <sz val="10"/>
            <b val="0"/>
            <i val="0"/>
            <extLst>
              <ext uri="smNativeData">
                <pm:charSpec xmlns:pm="smNativeData" id="1715873531">
                  <pm:latin face="Arial" sz="200" weight="normal" i="0"/>
                  <pm:cs face="Arial"/>
                  <pm:ea face="Arial"/>
                </pm:charSpec>
              </ext>
            </extLst>
          </rPr>
          <t>100% Private &amp; Anonymous</t>
        </r>
      </text>
    </comment>
    <comment ref="BF24" authorId="0">
      <text>
        <r>
          <rPr>
            <rFont val="Arial"/>
            <charset val="0"/>
            <family val="1"/>
            <sz val="10"/>
            <b val="0"/>
            <i val="0"/>
            <extLst>
              <ext uri="smNativeData">
                <pm:charSpec xmlns:pm="smNativeData" id="1715873531">
                  <pm:latin face="Arial" sz="200" weight="normal" i="0"/>
                  <pm:cs face="Arial"/>
                  <pm:ea face="Arial"/>
                </pm:charSpec>
              </ext>
            </extLst>
          </rPr>
          <t>OpenVPN is secure enough to not be compromised by the NSA.</t>
        </r>
      </text>
    </comment>
    <comment ref="BF27" authorId="0">
      <text>
        <r>
          <rPr>
            <rFont val="Arial"/>
            <charset val="0"/>
            <family val="1"/>
            <sz val="10"/>
            <b val="0"/>
            <i val="0"/>
            <extLst>
              <ext uri="smNativeData">
                <pm:charSpec xmlns:pm="smNativeData" id="1715873531">
                  <pm:latin face="Arial" sz="200" weight="normal" i="0"/>
                  <pm:cs face="Arial"/>
                  <pm:ea face="Arial"/>
                </pm:charSpec>
              </ext>
            </extLst>
          </rPr>
          <t>100% anonymous, safe and secure.</t>
        </r>
      </text>
    </comment>
    <comment ref="BF30" authorId="0">
      <text>
        <r>
          <rPr>
            <rFont val="Arial"/>
            <charset val="0"/>
            <family val="1"/>
            <sz val="10"/>
            <b val="0"/>
            <i val="0"/>
            <extLst>
              <ext uri="smNativeData">
                <pm:charSpec xmlns:pm="smNativeData" id="1715873531">
                  <pm:latin face="Arial" sz="200" weight="normal" i="0"/>
                  <pm:cs face="Arial"/>
                  <pm:ea face="Arial"/>
                </pm:charSpec>
              </ext>
            </extLst>
          </rPr>
          <t>100% ANONYMOUS</t>
        </r>
      </text>
    </comment>
    <comment ref="BF33" authorId="0">
      <text>
        <r>
          <rPr>
            <rFont val="Arial"/>
            <charset val="0"/>
            <family val="1"/>
            <sz val="10"/>
            <b val="0"/>
            <i val="0"/>
            <extLst>
              <ext uri="smNativeData">
                <pm:charSpec xmlns:pm="smNativeData" id="1715873531">
                  <pm:latin face="Arial" sz="200" weight="normal" i="0"/>
                  <pm:cs face="Arial"/>
                  <pm:ea face="Arial"/>
                </pm:charSpec>
              </ext>
            </extLst>
          </rPr>
          <t>"Full Internet
Anonymity"</t>
        </r>
      </text>
    </comment>
    <comment ref="BF48" authorId="0">
      <text>
        <r>
          <rPr>
            <rFont val="Arial"/>
            <charset val="0"/>
            <family val="1"/>
            <sz val="10"/>
            <b val="0"/>
            <i val="0"/>
            <extLst>
              <ext uri="smNativeData">
                <pm:charSpec xmlns:pm="smNativeData" id="1715873531">
                  <pm:latin face="Arial" sz="200" weight="normal" i="0"/>
                  <pm:cs face="Arial"/>
                  <pm:ea face="Arial"/>
                </pm:charSpec>
              </ext>
            </extLst>
          </rPr>
          <t xml:space="preserve">Become anonymous
</t>
        </r>
      </text>
    </comment>
    <comment ref="BF49" authorId="0">
      <text>
        <r>
          <rPr>
            <rFont val="Arial"/>
            <charset val="0"/>
            <family val="1"/>
            <sz val="10"/>
            <b val="0"/>
            <i val="0"/>
            <extLst>
              <ext uri="smNativeData">
                <pm:charSpec xmlns:pm="smNativeData" id="1715873531">
                  <pm:latin face="Arial" sz="200" weight="normal" i="0"/>
                  <pm:cs face="Arial"/>
                  <pm:ea face="Arial"/>
                </pm:charSpec>
              </ext>
            </extLst>
          </rPr>
          <t>Private and untrackable, Hackers can't steal your stuff.</t>
        </r>
      </text>
    </comment>
    <comment ref="BF50" authorId="0">
      <text>
        <r>
          <rPr>
            <rFont val="Arial"/>
            <charset val="0"/>
            <family val="1"/>
            <sz val="10"/>
            <b val="0"/>
            <i val="0"/>
            <extLst>
              <ext uri="smNativeData">
                <pm:charSpec xmlns:pm="smNativeData" id="1715873531">
                  <pm:latin face="Arial" sz="200" weight="normal" i="0"/>
                  <pm:cs face="Arial"/>
                  <pm:ea face="Arial"/>
                </pm:charSpec>
              </ext>
            </extLst>
          </rPr>
          <t>Be untraceable - no one will be able to trace you back to get your private information, not even the best hackers and spying agencies, or even your government.</t>
        </r>
      </text>
    </comment>
    <comment ref="BF54" authorId="0">
      <text>
        <r>
          <rPr>
            <rFont val="Arial"/>
            <charset val="0"/>
            <family val="1"/>
            <sz val="10"/>
            <b val="0"/>
            <i val="0"/>
            <extLst>
              <ext uri="smNativeData">
                <pm:charSpec xmlns:pm="smNativeData" id="1715873531">
                  <pm:latin face="Arial" sz="200" weight="normal" i="0"/>
                  <pm:cs face="Arial"/>
                  <pm:ea face="Arial"/>
                </pm:charSpec>
              </ext>
            </extLst>
          </rPr>
          <t>"Can't be hacked or monitored"
"Nobody can steal your data"</t>
        </r>
      </text>
    </comment>
    <comment ref="BF57" authorId="0">
      <text>
        <r>
          <rPr>
            <rFont val="Arial"/>
            <charset val="0"/>
            <family val="1"/>
            <sz val="10"/>
            <b val="0"/>
            <i val="0"/>
            <extLst>
              <ext uri="smNativeData">
                <pm:charSpec xmlns:pm="smNativeData" id="1715873531">
                  <pm:latin face="Arial" sz="200" weight="normal" i="0"/>
                  <pm:cs face="Arial"/>
                  <pm:ea face="Arial"/>
                </pm:charSpec>
              </ext>
            </extLst>
          </rPr>
          <t>Become truly anonymous on the web, and avoid government surveillance, identity thieves and other bad guys.</t>
        </r>
      </text>
    </comment>
    <comment ref="BF58" authorId="0">
      <text>
        <r>
          <rPr>
            <rFont val="Arial"/>
            <charset val="0"/>
            <family val="1"/>
            <sz val="10"/>
            <b val="0"/>
            <i val="0"/>
            <extLst>
              <ext uri="smNativeData">
                <pm:charSpec xmlns:pm="smNativeData" id="1715873531">
                  <pm:latin face="Arial" sz="200" weight="normal" i="0"/>
                  <pm:cs face="Arial"/>
                  <pm:ea face="Arial"/>
                </pm:charSpec>
              </ext>
            </extLst>
          </rPr>
          <t>100% Anonymous</t>
        </r>
      </text>
    </comment>
    <comment ref="BF60" authorId="0">
      <text>
        <r>
          <rPr>
            <rFont val="Arial"/>
            <charset val="0"/>
            <family val="1"/>
            <sz val="10"/>
            <b val="0"/>
            <i val="0"/>
            <extLst>
              <ext uri="smNativeData">
                <pm:charSpec xmlns:pm="smNativeData" id="1715873531">
                  <pm:latin face="Arial" sz="200" weight="normal" i="0"/>
                  <pm:cs face="Arial"/>
                  <pm:ea face="Arial"/>
                </pm:charSpec>
              </ext>
            </extLst>
          </rPr>
          <t>Enjoy complete security</t>
        </r>
      </text>
    </comment>
    <comment ref="BF64" authorId="0">
      <text>
        <r>
          <rPr>
            <rFont val="Arial"/>
            <charset val="0"/>
            <family val="1"/>
            <sz val="10"/>
            <b val="0"/>
            <i val="0"/>
            <extLst>
              <ext uri="smNativeData">
                <pm:charSpec xmlns:pm="smNativeData" id="1715873531">
                  <pm:latin face="Arial" sz="200" weight="normal" i="0"/>
                  <pm:cs face="Arial"/>
                  <pm:ea face="Arial"/>
                </pm:charSpec>
              </ext>
            </extLst>
          </rPr>
          <t>100% Anonymous</t>
        </r>
      </text>
    </comment>
    <comment ref="BF67" authorId="0">
      <text>
        <r>
          <rPr>
            <rFont val="Arial"/>
            <charset val="0"/>
            <family val="1"/>
            <sz val="10"/>
            <b val="0"/>
            <i val="0"/>
            <extLst>
              <ext uri="smNativeData">
                <pm:charSpec xmlns:pm="smNativeData" id="1715873531">
                  <pm:latin face="Arial" sz="200" weight="normal" i="0"/>
                  <pm:cs face="Arial"/>
                  <pm:ea face="Arial"/>
                </pm:charSpec>
              </ext>
            </extLst>
          </rPr>
          <t>100% Internet Anonymity
100% Anonymous
Government - We keep your web activity and Internet browsing private and anonymous.</t>
        </r>
      </text>
    </comment>
    <comment ref="BF83" authorId="0">
      <text>
        <r>
          <rPr>
            <rFont val="Arial"/>
            <charset val="0"/>
            <family val="1"/>
            <sz val="10"/>
            <b val="0"/>
            <i val="0"/>
            <extLst>
              <ext uri="smNativeData">
                <pm:charSpec xmlns:pm="smNativeData" id="1715873531">
                  <pm:latin face="Arial" sz="200" weight="normal" i="0"/>
                  <pm:cs face="Arial"/>
                  <pm:ea face="Arial"/>
                </pm:charSpec>
              </ext>
            </extLst>
          </rPr>
          <t>So your internet activity cannot be monitored</t>
        </r>
      </text>
    </comment>
    <comment ref="BF88" authorId="0">
      <text>
        <r>
          <rPr>
            <rFont val="Arial"/>
            <charset val="0"/>
            <family val="1"/>
            <sz val="10"/>
            <b val="0"/>
            <i val="0"/>
            <extLst>
              <ext uri="smNativeData">
                <pm:charSpec xmlns:pm="smNativeData" id="1715873531">
                  <pm:latin face="Arial" sz="200" weight="normal" i="0"/>
                  <pm:cs face="Arial"/>
                  <pm:ea face="Arial"/>
                </pm:charSpec>
              </ext>
            </extLst>
          </rPr>
          <t>Anonymous browsing</t>
        </r>
      </text>
    </comment>
    <comment ref="BF93" authorId="0">
      <text>
        <r>
          <rPr>
            <rFont val="Arial"/>
            <charset val="0"/>
            <family val="1"/>
            <sz val="10"/>
            <b val="0"/>
            <i val="0"/>
            <extLst>
              <ext uri="smNativeData">
                <pm:charSpec xmlns:pm="smNativeData" id="1715873531">
                  <pm:latin face="Arial" sz="200" weight="normal" i="0"/>
                  <pm:cs face="Arial"/>
                  <pm:ea face="Arial"/>
                </pm:charSpec>
              </ext>
            </extLst>
          </rPr>
          <t>NSA-proof</t>
        </r>
      </text>
    </comment>
    <comment ref="BF94" authorId="0">
      <text>
        <r>
          <rPr>
            <rFont val="Arial"/>
            <charset val="0"/>
            <family val="1"/>
            <sz val="10"/>
            <b val="0"/>
            <i val="0"/>
            <extLst>
              <ext uri="smNativeData">
                <pm:charSpec xmlns:pm="smNativeData" id="1715873531">
                  <pm:latin face="Arial" sz="200" weight="normal" i="0"/>
                  <pm:cs face="Arial"/>
                  <pm:ea face="Arial"/>
                </pm:charSpec>
              </ext>
            </extLst>
          </rPr>
          <t>"Absolute anonymity"
our VPN service makes you completely anonymous on the Internet.
Makes your Internet traffic impossible to decrypt</t>
        </r>
      </text>
    </comment>
    <comment ref="BF95" authorId="0">
      <text>
        <r>
          <rPr>
            <rFont val="Arial"/>
            <charset val="0"/>
            <family val="1"/>
            <sz val="10"/>
            <b val="0"/>
            <i val="0"/>
            <extLst>
              <ext uri="smNativeData">
                <pm:charSpec xmlns:pm="smNativeData" id="1715873531">
                  <pm:latin face="Arial" sz="200" weight="normal" i="0"/>
                  <pm:cs face="Arial"/>
                  <pm:ea face="Arial"/>
                </pm:charSpec>
              </ext>
            </extLst>
          </rPr>
          <t>"Complete Privacy"</t>
        </r>
      </text>
    </comment>
    <comment ref="BF97" authorId="0">
      <text>
        <r>
          <rPr>
            <rFont val="Arial"/>
            <charset val="0"/>
            <family val="1"/>
            <sz val="10"/>
            <b val="0"/>
            <i val="0"/>
            <extLst>
              <ext uri="smNativeData">
                <pm:charSpec xmlns:pm="smNativeData" id="1715873531">
                  <pm:latin face="Arial" sz="200" weight="normal" i="0"/>
                  <pm:cs face="Arial"/>
                  <pm:ea face="Arial"/>
                </pm:charSpec>
              </ext>
            </extLst>
          </rPr>
          <t>Browse 100% stealth and Anonymous!
100% safe!</t>
        </r>
      </text>
    </comment>
    <comment ref="BF99" authorId="0">
      <text>
        <r>
          <rPr>
            <rFont val="Arial"/>
            <charset val="0"/>
            <family val="1"/>
            <sz val="10"/>
            <b val="0"/>
            <i val="0"/>
            <extLst>
              <ext uri="smNativeData">
                <pm:charSpec xmlns:pm="smNativeData" id="1715873531">
                  <pm:latin face="Arial" sz="200" weight="normal" i="0"/>
                  <pm:cs face="Arial"/>
                  <pm:ea face="Arial"/>
                </pm:charSpec>
              </ext>
            </extLst>
          </rPr>
          <t>Be Completely Anonymous</t>
        </r>
      </text>
    </comment>
    <comment ref="BF111" authorId="0">
      <text>
        <r>
          <rPr>
            <rFont val="Arial"/>
            <charset val="0"/>
            <family val="1"/>
            <sz val="10"/>
            <b val="0"/>
            <i val="0"/>
            <extLst>
              <ext uri="smNativeData">
                <pm:charSpec xmlns:pm="smNativeData" id="1715873531">
                  <pm:latin face="Arial" sz="200" weight="normal" i="0"/>
                  <pm:cs face="Arial"/>
                  <pm:ea face="Arial"/>
                </pm:charSpec>
              </ext>
            </extLst>
          </rPr>
          <t>With proXPN, no one can...
See the websites you visit or record your online activity
Wirelessly intercept banking details, instant messages, or passwords
Trace your connection to find out the current location of your device</t>
        </r>
      </text>
    </comment>
    <comment ref="BF114" authorId="0">
      <text>
        <r>
          <rPr>
            <rFont val="Arial"/>
            <charset val="0"/>
            <family val="1"/>
            <sz val="10"/>
            <b val="0"/>
            <i val="0"/>
            <extLst>
              <ext uri="smNativeData">
                <pm:charSpec xmlns:pm="smNativeData" id="1715873531">
                  <pm:latin face="Arial" sz="200" weight="normal" i="0"/>
                  <pm:cs face="Arial"/>
                  <pm:ea face="Arial"/>
                </pm:charSpec>
              </ext>
            </extLst>
          </rPr>
          <t>100% ANONYMOUS</t>
        </r>
      </text>
    </comment>
    <comment ref="BF116" authorId="0">
      <text>
        <r>
          <rPr>
            <rFont val="Arial"/>
            <charset val="0"/>
            <family val="1"/>
            <sz val="10"/>
            <b val="0"/>
            <i val="0"/>
            <extLst>
              <ext uri="smNativeData">
                <pm:charSpec xmlns:pm="smNativeData" id="1715873531">
                  <pm:latin face="Arial" sz="200" weight="normal" i="0"/>
                  <pm:cs face="Arial"/>
                  <pm:ea face="Arial"/>
                </pm:charSpec>
              </ext>
            </extLst>
          </rPr>
          <t>"Bulletproof"</t>
        </r>
      </text>
    </comment>
    <comment ref="BF118" authorId="0">
      <text>
        <r>
          <rPr>
            <rFont val="Arial"/>
            <charset val="0"/>
            <family val="1"/>
            <sz val="10"/>
            <b val="0"/>
            <i val="0"/>
            <extLst>
              <ext uri="smNativeData">
                <pm:charSpec xmlns:pm="smNativeData" id="1715873531">
                  <pm:latin face="Arial" sz="200" weight="normal" i="0"/>
                  <pm:cs face="Arial"/>
                  <pm:ea face="Arial"/>
                </pm:charSpec>
              </ext>
            </extLst>
          </rPr>
          <t>Secure VPN let's you keep your online activity 100% private!
you can rest assured that your Internet activity is 100% private and safe wherever you are</t>
        </r>
      </text>
    </comment>
    <comment ref="BF122" authorId="0">
      <text>
        <r>
          <rPr>
            <rFont val="Arial"/>
            <charset val="0"/>
            <family val="1"/>
            <sz val="10"/>
            <b val="0"/>
            <i val="0"/>
            <extLst>
              <ext uri="smNativeData">
                <pm:charSpec xmlns:pm="smNativeData" id="1715873531">
                  <pm:latin face="Arial" sz="200" weight="normal" i="0"/>
                  <pm:cs face="Arial"/>
                  <pm:ea face="Arial"/>
                </pm:charSpec>
              </ext>
            </extLst>
          </rPr>
          <t>"100% Protection &amp; Privacy"</t>
        </r>
      </text>
    </comment>
    <comment ref="BF123" authorId="0">
      <text>
        <r>
          <rPr>
            <rFont val="Arial"/>
            <charset val="0"/>
            <family val="1"/>
            <sz val="10"/>
            <b val="0"/>
            <i val="0"/>
            <extLst>
              <ext uri="smNativeData">
                <pm:charSpec xmlns:pm="smNativeData" id="1715873531">
                  <pm:latin face="Arial" sz="200" weight="normal" i="0"/>
                  <pm:cs face="Arial"/>
                  <pm:ea face="Arial"/>
                </pm:charSpec>
              </ext>
            </extLst>
          </rPr>
          <t>100% Anonymity</t>
        </r>
      </text>
    </comment>
    <comment ref="BF124" authorId="0">
      <text>
        <r>
          <rPr>
            <rFont val="Arial"/>
            <charset val="0"/>
            <family val="1"/>
            <sz val="10"/>
            <b val="0"/>
            <i val="0"/>
            <extLst>
              <ext uri="smNativeData">
                <pm:charSpec xmlns:pm="smNativeData" id="1715873531">
                  <pm:latin face="Arial" sz="200" weight="normal" i="0"/>
                  <pm:cs face="Arial"/>
                  <pm:ea face="Arial"/>
                </pm:charSpec>
              </ext>
            </extLst>
          </rPr>
          <t>SlickVPN protects your PRIVACY and prevents ANYONE from monitoring, throttling, and buffering your online communications and internet activity.</t>
        </r>
      </text>
    </comment>
    <comment ref="BF130" authorId="0">
      <text>
        <r>
          <rPr>
            <rFont val="Arial"/>
            <charset val="0"/>
            <family val="1"/>
            <sz val="10"/>
            <b val="0"/>
            <i val="0"/>
            <extLst>
              <ext uri="smNativeData">
                <pm:charSpec xmlns:pm="smNativeData" id="1715873531">
                  <pm:latin face="Arial" sz="200" weight="normal" i="0"/>
                  <pm:cs face="Arial"/>
                  <pm:ea face="Arial"/>
                </pm:charSpec>
              </ext>
            </extLst>
          </rPr>
          <t>Complete Online Security</t>
        </r>
      </text>
    </comment>
    <comment ref="BF134" authorId="0">
      <text>
        <r>
          <rPr>
            <rFont val="Arial"/>
            <charset val="0"/>
            <family val="1"/>
            <sz val="10"/>
            <b val="0"/>
            <i val="0"/>
            <extLst>
              <ext uri="smNativeData">
                <pm:charSpec xmlns:pm="smNativeData" id="1715873531">
                  <pm:latin face="Arial" sz="200" weight="normal" i="0"/>
                  <pm:cs face="Arial"/>
                  <pm:ea face="Arial"/>
                </pm:charSpec>
              </ext>
            </extLst>
          </rPr>
          <t>100% SECURITY
Absolute Anonymity</t>
        </r>
      </text>
    </comment>
    <comment ref="BF137" authorId="0">
      <text>
        <r>
          <rPr>
            <rFont val="Arial"/>
            <charset val="0"/>
            <family val="1"/>
            <sz val="10"/>
            <b val="0"/>
            <i val="0"/>
            <extLst>
              <ext uri="smNativeData">
                <pm:charSpec xmlns:pm="smNativeData" id="1715873531">
                  <pm:latin face="Arial" sz="200" weight="normal" i="0"/>
                  <pm:cs face="Arial"/>
                  <pm:ea face="Arial"/>
                </pm:charSpec>
              </ext>
            </extLst>
          </rPr>
          <t>Bullet Proof Encryption</t>
        </r>
      </text>
    </comment>
    <comment ref="BF138" authorId="0">
      <text>
        <r>
          <rPr>
            <rFont val="Arial"/>
            <charset val="0"/>
            <family val="1"/>
            <sz val="10"/>
            <b val="0"/>
            <i val="0"/>
            <extLst>
              <ext uri="smNativeData">
                <pm:charSpec xmlns:pm="smNativeData" id="1715873531">
                  <pm:latin face="Arial" sz="200" weight="normal" i="0"/>
                  <pm:cs face="Arial"/>
                  <pm:ea face="Arial"/>
                </pm:charSpec>
              </ext>
            </extLst>
          </rPr>
          <t>100% Anonymous</t>
        </r>
      </text>
    </comment>
    <comment ref="BF139" authorId="0">
      <text>
        <r>
          <rPr>
            <rFont val="Arial"/>
            <charset val="0"/>
            <family val="1"/>
            <sz val="10"/>
            <b val="0"/>
            <i val="0"/>
            <extLst>
              <ext uri="smNativeData">
                <pm:charSpec xmlns:pm="smNativeData" id="1715873531">
                  <pm:latin face="Arial" sz="200" weight="normal" i="0"/>
                  <pm:cs face="Arial"/>
                  <pm:ea face="Arial"/>
                </pm:charSpec>
              </ext>
            </extLst>
          </rPr>
          <t>"100% Anonymity"</t>
        </r>
      </text>
    </comment>
    <comment ref="BF141" authorId="0">
      <text>
        <r>
          <rPr>
            <rFont val="Arial"/>
            <charset val="0"/>
            <family val="1"/>
            <sz val="10"/>
            <b val="0"/>
            <i val="0"/>
            <extLst>
              <ext uri="smNativeData">
                <pm:charSpec xmlns:pm="smNativeData" id="1715873531">
                  <pm:latin face="Arial" sz="200" weight="normal" i="0"/>
                  <pm:cs face="Arial"/>
                  <pm:ea face="Arial"/>
                </pm:charSpec>
              </ext>
            </extLst>
          </rPr>
          <t>"You are now Totally Secure"
"Total Anonymity"</t>
        </r>
      </text>
    </comment>
    <comment ref="BF147" authorId="0">
      <text>
        <r>
          <rPr>
            <rFont val="Arial"/>
            <charset val="0"/>
            <family val="1"/>
            <sz val="10"/>
            <b val="0"/>
            <i val="0"/>
            <extLst>
              <ext uri="smNativeData">
                <pm:charSpec xmlns:pm="smNativeData" id="1715873531">
                  <pm:latin face="Arial" sz="200" weight="normal" i="0"/>
                  <pm:cs face="Arial"/>
                  <pm:ea face="Arial"/>
                </pm:charSpec>
              </ext>
            </extLst>
          </rPr>
          <t>With total privacy</t>
        </r>
      </text>
    </comment>
    <comment ref="BF159" authorId="0">
      <text>
        <r>
          <rPr>
            <rFont val="Arial"/>
            <charset val="0"/>
            <family val="1"/>
            <sz val="10"/>
            <b val="0"/>
            <i val="0"/>
            <extLst>
              <ext uri="smNativeData">
                <pm:charSpec xmlns:pm="smNativeData" id="1715873531">
                  <pm:latin face="Arial" sz="200" weight="normal" i="0"/>
                  <pm:cs face="Arial"/>
                  <pm:ea face="Arial"/>
                </pm:charSpec>
              </ext>
            </extLst>
          </rPr>
          <t>"You are totally secure while connected to our servers. No one can tap into your commmunication"</t>
        </r>
      </text>
    </comment>
    <comment ref="BF161" authorId="0">
      <text>
        <r>
          <rPr>
            <rFont val="Arial"/>
            <charset val="0"/>
            <family val="1"/>
            <sz val="10"/>
            <b val="0"/>
            <i val="0"/>
            <extLst>
              <ext uri="smNativeData">
                <pm:charSpec xmlns:pm="smNativeData" id="1715873531">
                  <pm:latin face="Arial" sz="200" weight="normal" i="0"/>
                  <pm:cs face="Arial"/>
                  <pm:ea face="Arial"/>
                </pm:charSpec>
              </ext>
            </extLst>
          </rPr>
          <t>"Absolute Privacy"</t>
        </r>
      </text>
    </comment>
    <comment ref="BF165" authorId="0">
      <text>
        <r>
          <rPr>
            <rFont val="Arial"/>
            <charset val="0"/>
            <family val="1"/>
            <sz val="10"/>
            <b val="0"/>
            <i val="0"/>
            <extLst>
              <ext uri="smNativeData">
                <pm:charSpec xmlns:pm="smNativeData" id="1715873531">
                  <pm:latin face="Arial" sz="200" weight="normal" i="0"/>
                  <pm:cs face="Arial"/>
                  <pm:ea face="Arial"/>
                </pm:charSpec>
              </ext>
            </extLst>
          </rPr>
          <t>Be totally invisible</t>
        </r>
      </text>
    </comment>
    <comment ref="BF167" authorId="0">
      <text>
        <r>
          <rPr>
            <rFont val="Arial"/>
            <charset val="0"/>
            <family val="1"/>
            <sz val="10"/>
            <b val="0"/>
            <i val="0"/>
            <extLst>
              <ext uri="smNativeData">
                <pm:charSpec xmlns:pm="smNativeData" id="1715873531">
                  <pm:latin face="Arial" sz="200" weight="normal" i="0"/>
                  <pm:cs face="Arial"/>
                  <pm:ea face="Arial"/>
                </pm:charSpec>
              </ext>
            </extLst>
          </rPr>
          <t>We encrypt your Internet traffic with unbreakable 256 bits AES encryption</t>
        </r>
      </text>
    </comment>
    <comment ref="BF174" authorId="0">
      <text>
        <r>
          <rPr>
            <rFont val="Arial"/>
            <charset val="0"/>
            <family val="1"/>
            <sz val="10"/>
            <b val="0"/>
            <i val="0"/>
            <extLst>
              <ext uri="smNativeData">
                <pm:charSpec xmlns:pm="smNativeData" id="1715873531">
                  <pm:latin face="Arial" sz="200" weight="normal" i="0"/>
                  <pm:cs face="Arial"/>
                  <pm:ea face="Arial"/>
                </pm:charSpec>
              </ext>
            </extLst>
          </rPr>
          <t>Complete anonymity</t>
        </r>
      </text>
    </comment>
    <comment ref="BF175" authorId="0">
      <text>
        <r>
          <rPr>
            <rFont val="Arial"/>
            <charset val="0"/>
            <family val="1"/>
            <sz val="10"/>
            <b val="0"/>
            <i val="0"/>
            <extLst>
              <ext uri="smNativeData">
                <pm:charSpec xmlns:pm="smNativeData" id="1715873531">
                  <pm:latin face="Arial" sz="200" weight="normal" i="0"/>
                  <pm:cs face="Arial"/>
                  <pm:ea face="Arial"/>
                </pm:charSpec>
              </ext>
            </extLst>
          </rPr>
          <t>"Your connection is now successful; and all of your online activities are 100% secure and anonymous while connected to VPNT."</t>
        </r>
      </text>
    </comment>
    <comment ref="BF184" authorId="0">
      <text>
        <r>
          <rPr>
            <rFont val="Arial"/>
            <charset val="0"/>
            <family val="1"/>
            <sz val="10"/>
            <b val="0"/>
            <i val="0"/>
            <extLst>
              <ext uri="smNativeData">
                <pm:charSpec xmlns:pm="smNativeData" id="1715873531">
                  <pm:latin face="Arial" sz="200" weight="normal" i="0"/>
                  <pm:cs face="Arial"/>
                  <pm:ea face="Arial"/>
                </pm:charSpec>
              </ext>
            </extLst>
          </rPr>
          <t>ZenMate is like wearing a cloak of invisibility - you can go anywhere undetected.</t>
        </r>
      </text>
    </comment>
    <comment ref="BF186" authorId="0">
      <text>
        <r>
          <rPr>
            <rFont val="Arial"/>
            <charset val="0"/>
            <family val="1"/>
            <sz val="10"/>
            <b val="0"/>
            <i val="0"/>
            <extLst>
              <ext uri="smNativeData">
                <pm:charSpec xmlns:pm="smNativeData" id="1715873531">
                  <pm:latin face="Arial" sz="200" weight="normal" i="0"/>
                  <pm:cs face="Arial"/>
                  <pm:ea face="Arial"/>
                </pm:charSpec>
              </ext>
            </extLst>
          </rPr>
          <t>We have created a wide range of solutions, which can guarantee the privacy protection.</t>
        </r>
      </text>
    </comment>
    <comment ref="BF187" authorId="0">
      <text>
        <r>
          <rPr>
            <rFont val="Arial"/>
            <charset val="0"/>
            <family val="1"/>
            <sz val="10"/>
            <b val="0"/>
            <i val="0"/>
            <extLst>
              <ext uri="smNativeData">
                <pm:charSpec xmlns:pm="smNativeData" id="1715873531">
                  <pm:latin face="Arial" sz="200" weight="normal" i="0"/>
                  <pm:cs face="Arial"/>
                  <pm:ea face="Arial"/>
                </pm:charSpec>
              </ext>
            </extLst>
          </rPr>
          <t>"100% Online Identity and Data Protection"</t>
        </r>
      </text>
    </comment>
    <comment ref="BG5" authorId="0">
      <text>
        <r>
          <rPr>
            <rFont val="Arial"/>
            <charset val="0"/>
            <family val="1"/>
            <sz val="10"/>
            <b val="0"/>
            <i val="0"/>
            <extLst>
              <ext uri="smNativeData">
                <pm:charSpec xmlns:pm="smNativeData" id="1715873531">
                  <pm:latin face="Arial" sz="200" weight="normal" i="0"/>
                  <pm:cs face="Arial"/>
                  <pm:ea face="Arial"/>
                </pm:charSpec>
              </ext>
            </extLst>
          </rPr>
          <t>These companies offer rewards such as extra data allowances or free service time to users posting about their service on social media. This clogs up research channels and pads the number of likes (and therefore attention) a given service or feature has that it might not otherwise.  
This also includes affiliates who post "deals" on behalf of the company to bring in traffic.
This in turn could mislead the honest customer.</t>
        </r>
      </text>
    </comment>
    <comment ref="BH5" authorId="0">
      <text>
        <r>
          <rPr>
            <rFont val="Arial"/>
            <charset val="0"/>
            <family val="1"/>
            <sz val="10"/>
            <b val="0"/>
            <i val="0"/>
            <extLst>
              <ext uri="smNativeData">
                <pm:charSpec xmlns:pm="smNativeData" id="1715873531">
                  <pm:latin face="Arial" sz="200" weight="normal" i="0"/>
                  <pm:cs face="Arial"/>
                  <pm:ea face="Arial"/>
                </pm:charSpec>
              </ext>
            </extLst>
          </rPr>
          <t>Email or comment spam</t>
        </r>
      </text>
    </comment>
    <comment ref="BI5" authorId="0">
      <text>
        <r>
          <rPr>
            <rFont val="Arial"/>
            <charset val="0"/>
            <family val="1"/>
            <sz val="10"/>
            <b val="0"/>
            <i val="0"/>
            <extLst>
              <ext uri="smNativeData">
                <pm:charSpec xmlns:pm="smNativeData" id="1715873531">
                  <pm:latin face="Arial" sz="200" weight="normal" i="0"/>
                  <pm:cs face="Arial"/>
                  <pm:ea face="Arial"/>
                </pm:charSpec>
              </ext>
            </extLst>
          </rPr>
          <t xml:space="preserve">Companies expect their affiliates to use ethically acceptable copy (keywords, terms, metatags, descriptions and webdesigns) in their advertising campaigns. Ethically acceptable copy is considered copy that in no way deceptive or impose upon the trademarks, copyrights or intellectual property of another product, company or entity. Purchasing advertisments on search engines with the names of the represented companies is strictly prohibited. </t>
        </r>
      </text>
    </comment>
    <comment ref="BJ5" authorId="0">
      <text>
        <r>
          <rPr>
            <rFont val="Arial"/>
            <charset val="0"/>
            <family val="1"/>
            <sz val="10"/>
            <b val="0"/>
            <i val="0"/>
            <extLst>
              <ext uri="smNativeData">
                <pm:charSpec xmlns:pm="smNativeData" id="1715873531">
                  <pm:latin face="Arial" sz="200" weight="normal" i="0"/>
                  <pm:cs face="Arial"/>
                  <pm:ea face="Arial"/>
                </pm:charSpec>
              </ext>
            </extLst>
          </rPr>
          <t>This includes, but is not limited to, Federal Trade Commission 16 CFR Part 255 (or equivalent): Guides Concerning the Use of Endorsements and Testimonials in Advertising, which requires, among other criteria, that material connections between advertisers and endorsers be disclosed. This means that directories, review/rating sites, blogs and other websites, email or collateral that purport to provide an endorsement or assessment of an advertiser must prominently disclose the fact financial or inkind compensation is provided from the advertiser.</t>
        </r>
      </text>
    </comment>
    <comment ref="BK3" authorId="0">
      <text>
        <r>
          <rPr>
            <rFont val="Arial"/>
            <charset val="0"/>
            <family val="1"/>
            <sz val="10"/>
            <b val="0"/>
            <i val="0"/>
            <extLst>
              <ext uri="smNativeData">
                <pm:charSpec xmlns:pm="smNativeData" id="1715873531">
                  <pm:latin face="Arial" sz="200" weight="normal" i="0"/>
                  <pm:cs face="Arial"/>
                  <pm:ea face="Arial"/>
                </pm:charSpec>
              </ext>
            </extLst>
          </rPr>
          <t>Affiliates are free agents bound to the terms of the companies they represent and given commissions or incentives to funnel traffic and referrals to the company's site via affiliate links.
While companies are not directly responsible for their affiliates actions, they have a responsibility to keep affiliates and resellers operating within the terms of their partnership. 
Ideally this means not spamming, breaking copyright, and providing full disclosure.</t>
        </r>
      </text>
    </comment>
    <comment ref="BK5" authorId="0">
      <text>
        <r>
          <rPr>
            <rFont val="Arial"/>
            <charset val="0"/>
            <family val="1"/>
            <sz val="10"/>
            <b val="0"/>
            <i val="0"/>
            <extLst>
              <ext uri="smNativeData">
                <pm:charSpec xmlns:pm="smNativeData" id="1715873531">
                  <pm:latin face="Arial" sz="200" weight="normal" i="0"/>
                  <pm:cs face="Arial"/>
                  <pm:ea face="Arial"/>
                </pm:charSpec>
              </ext>
            </extLst>
          </rPr>
          <t>Affiliates use ethically acceptable copy (keywords, terms, metatags, descriptions and webdesigns) in their advertising campaigns. Ethically acceptable copy is considered copy that in no way deceptive or impose upon the trademarks, copyrights or intellectual property of another product, company or entity. Purchasing advertisments on search engines with the names of the represented companies is strictly prohibited. 
Affiliates in breach are listed in each relevant cell note.</t>
        </r>
      </text>
    </comment>
    <comment ref="BK8" authorId="0">
      <text>
        <r>
          <rPr>
            <rFont val="Arial"/>
            <charset val="0"/>
            <family val="1"/>
            <sz val="10"/>
            <b val="0"/>
            <i val="0"/>
            <extLst>
              <ext uri="smNativeData">
                <pm:charSpec xmlns:pm="smNativeData" id="1715873531">
                  <pm:latin face="Arial" sz="200" weight="normal" i="0"/>
                  <pm:cs face="Arial"/>
                  <pm:ea face="Arial"/>
                </pm:charSpec>
              </ext>
            </extLst>
          </rPr>
          <t>best10vpn.com</t>
        </r>
      </text>
    </comment>
    <comment ref="BK13" authorId="0">
      <text>
        <r>
          <rPr>
            <rFont val="Arial"/>
            <charset val="0"/>
            <family val="1"/>
            <sz val="10"/>
            <b val="0"/>
            <i val="0"/>
            <extLst>
              <ext uri="smNativeData">
                <pm:charSpec xmlns:pm="smNativeData" id="1715873531">
                  <pm:latin face="Arial" sz="200" weight="normal" i="0"/>
                  <pm:cs face="Arial"/>
                  <pm:ea face="Arial"/>
                </pm:charSpec>
              </ext>
            </extLst>
          </rPr>
          <t>best10vpn.com</t>
        </r>
      </text>
    </comment>
    <comment ref="BK25" authorId="0">
      <text>
        <r>
          <rPr>
            <rFont val="Arial"/>
            <charset val="0"/>
            <family val="1"/>
            <sz val="10"/>
            <b val="0"/>
            <i val="0"/>
            <extLst>
              <ext uri="smNativeData">
                <pm:charSpec xmlns:pm="smNativeData" id="1715873531">
                  <pm:latin face="Arial" sz="200" weight="normal" i="0"/>
                  <pm:cs face="Arial"/>
                  <pm:ea face="Arial"/>
                </pm:charSpec>
              </ext>
            </extLst>
          </rPr>
          <t>best10vpn.com</t>
        </r>
      </text>
    </comment>
    <comment ref="BK42" authorId="0">
      <text>
        <r>
          <rPr>
            <rFont val="Arial"/>
            <charset val="0"/>
            <family val="1"/>
            <sz val="10"/>
            <b val="0"/>
            <i val="0"/>
            <extLst>
              <ext uri="smNativeData">
                <pm:charSpec xmlns:pm="smNativeData" id="1715873531">
                  <pm:latin face="Arial" sz="200" weight="normal" i="0"/>
                  <pm:cs face="Arial"/>
                  <pm:ea face="Arial"/>
                </pm:charSpec>
              </ext>
            </extLst>
          </rPr>
          <t>best10vpn.com</t>
        </r>
      </text>
    </comment>
    <comment ref="BK76" authorId="0">
      <text>
        <r>
          <rPr>
            <rFont val="Arial"/>
            <charset val="0"/>
            <family val="1"/>
            <sz val="10"/>
            <b val="0"/>
            <i val="0"/>
            <extLst>
              <ext uri="smNativeData">
                <pm:charSpec xmlns:pm="smNativeData" id="1715873531">
                  <pm:latin face="Arial" sz="200" weight="normal" i="0"/>
                  <pm:cs face="Arial"/>
                  <pm:ea face="Arial"/>
                </pm:charSpec>
              </ext>
            </extLst>
          </rPr>
          <t>best10vpn.com</t>
        </r>
      </text>
    </comment>
    <comment ref="BK99" authorId="0">
      <text>
        <r>
          <rPr>
            <rFont val="Arial"/>
            <charset val="0"/>
            <family val="1"/>
            <sz val="10"/>
            <b val="0"/>
            <i val="0"/>
            <extLst>
              <ext uri="smNativeData">
                <pm:charSpec xmlns:pm="smNativeData" id="1715873531">
                  <pm:latin face="Arial" sz="200" weight="normal" i="0"/>
                  <pm:cs face="Arial"/>
                  <pm:ea face="Arial"/>
                </pm:charSpec>
              </ext>
            </extLst>
          </rPr>
          <t>best10vpn</t>
        </r>
      </text>
    </comment>
    <comment ref="BK105" authorId="0">
      <text>
        <r>
          <rPr>
            <rFont val="Arial"/>
            <charset val="0"/>
            <family val="1"/>
            <sz val="10"/>
            <b val="0"/>
            <i val="0"/>
            <extLst>
              <ext uri="smNativeData">
                <pm:charSpec xmlns:pm="smNativeData" id="1715873531">
                  <pm:latin face="Arial" sz="200" weight="normal" i="0"/>
                  <pm:cs face="Arial"/>
                  <pm:ea face="Arial"/>
                </pm:charSpec>
              </ext>
            </extLst>
          </rPr>
          <t>best10vpn.com</t>
        </r>
      </text>
    </comment>
    <comment ref="BK113" authorId="0">
      <text>
        <r>
          <rPr>
            <rFont val="Arial"/>
            <charset val="0"/>
            <family val="1"/>
            <sz val="10"/>
            <b val="0"/>
            <i val="0"/>
            <extLst>
              <ext uri="smNativeData">
                <pm:charSpec xmlns:pm="smNativeData" id="1715873531">
                  <pm:latin face="Arial" sz="200" weight="normal" i="0"/>
                  <pm:cs face="Arial"/>
                  <pm:ea face="Arial"/>
                </pm:charSpec>
              </ext>
            </extLst>
          </rPr>
          <t>best10vpn.com</t>
        </r>
      </text>
    </comment>
    <comment ref="BK117" authorId="0">
      <text>
        <r>
          <rPr>
            <rFont val="Arial"/>
            <charset val="0"/>
            <family val="1"/>
            <sz val="10"/>
            <b val="0"/>
            <i val="0"/>
            <extLst>
              <ext uri="smNativeData">
                <pm:charSpec xmlns:pm="smNativeData" id="1715873531">
                  <pm:latin face="Arial" sz="200" weight="normal" i="0"/>
                  <pm:cs face="Arial"/>
                  <pm:ea face="Arial"/>
                </pm:charSpec>
              </ext>
            </extLst>
          </rPr>
          <t>best10vpn.com</t>
        </r>
      </text>
    </comment>
    <comment ref="BK130" authorId="0">
      <text>
        <r>
          <rPr>
            <rFont val="Arial"/>
            <charset val="0"/>
            <family val="1"/>
            <sz val="10"/>
            <b val="0"/>
            <i val="0"/>
            <extLst>
              <ext uri="smNativeData">
                <pm:charSpec xmlns:pm="smNativeData" id="1715873531">
                  <pm:latin face="Arial" sz="200" weight="normal" i="0"/>
                  <pm:cs face="Arial"/>
                  <pm:ea face="Arial"/>
                </pm:charSpec>
              </ext>
            </extLst>
          </rPr>
          <t>best10vpn.com</t>
        </r>
      </text>
    </comment>
    <comment ref="BK138" authorId="0">
      <text>
        <r>
          <rPr>
            <rFont val="Arial"/>
            <charset val="0"/>
            <family val="1"/>
            <sz val="10"/>
            <b val="0"/>
            <i val="0"/>
            <extLst>
              <ext uri="smNativeData">
                <pm:charSpec xmlns:pm="smNativeData" id="1715873531">
                  <pm:latin face="Arial" sz="200" weight="normal" i="0"/>
                  <pm:cs face="Arial"/>
                  <pm:ea face="Arial"/>
                </pm:charSpec>
              </ext>
            </extLst>
          </rPr>
          <t>best10vpn.com</t>
        </r>
      </text>
    </comment>
    <comment ref="BK144" authorId="0">
      <text>
        <r>
          <rPr>
            <rFont val="Arial"/>
            <charset val="0"/>
            <family val="1"/>
            <sz val="10"/>
            <b val="0"/>
            <i val="0"/>
            <extLst>
              <ext uri="smNativeData">
                <pm:charSpec xmlns:pm="smNativeData" id="1715873531">
                  <pm:latin face="Arial" sz="200" weight="normal" i="0"/>
                  <pm:cs face="Arial"/>
                  <pm:ea face="Arial"/>
                </pm:charSpec>
              </ext>
            </extLst>
          </rPr>
          <t>best10vpn.com</t>
        </r>
      </text>
    </comment>
    <comment ref="BK162" authorId="0">
      <text>
        <r>
          <rPr>
            <rFont val="Arial"/>
            <charset val="0"/>
            <family val="1"/>
            <sz val="10"/>
            <b val="0"/>
            <i val="0"/>
            <extLst>
              <ext uri="smNativeData">
                <pm:charSpec xmlns:pm="smNativeData" id="1715873531">
                  <pm:latin face="Arial" sz="200" weight="normal" i="0"/>
                  <pm:cs face="Arial"/>
                  <pm:ea face="Arial"/>
                </pm:charSpec>
              </ext>
            </extLst>
          </rPr>
          <t>best10vpn.com</t>
        </r>
      </text>
    </comment>
    <comment ref="BK177" authorId="0">
      <text>
        <r>
          <rPr>
            <rFont val="Arial"/>
            <charset val="0"/>
            <family val="1"/>
            <sz val="10"/>
            <b val="0"/>
            <i val="0"/>
            <extLst>
              <ext uri="smNativeData">
                <pm:charSpec xmlns:pm="smNativeData" id="1715873531">
                  <pm:latin face="Arial" sz="200" weight="normal" i="0"/>
                  <pm:cs face="Arial"/>
                  <pm:ea face="Arial"/>
                </pm:charSpec>
              </ext>
            </extLst>
          </rPr>
          <t>best10vpn.com</t>
        </r>
      </text>
    </comment>
    <comment ref="BL5" authorId="0">
      <text>
        <r>
          <rPr>
            <rFont val="Arial"/>
            <charset val="0"/>
            <family val="1"/>
            <sz val="10"/>
            <b val="0"/>
            <i val="0"/>
            <extLst>
              <ext uri="smNativeData">
                <pm:charSpec xmlns:pm="smNativeData" id="1715873531">
                  <pm:latin face="Arial" sz="200" weight="normal" i="0"/>
                  <pm:cs face="Arial"/>
                  <pm:ea face="Arial"/>
                </pm:charSpec>
              </ext>
            </extLst>
          </rPr>
          <t>This includes, but is not limited to, Federal Trade Commission 16 CFR Part 255 (or equivalent): Guides Concerning the Use of Endorsements and Testimonials in Advertising, which requires, among other criteria, that material connections between advertisers and endorsers be disclosed. This means that directories, review/rating sites, blogs and other websites, email or collateral that purport to provide an endorsement or assessment of an advertiser must prominently disclose the fact financial or inkind compensation is provided from the advertiser.
Affiliates that do not provide prominent disclosure are listed in each relevant cell note.</t>
        </r>
      </text>
    </comment>
    <comment ref="BL8" authorId="0">
      <text>
        <r>
          <rPr>
            <rFont val="Arial"/>
            <charset val="0"/>
            <family val="1"/>
            <sz val="10"/>
            <b val="0"/>
            <i val="0"/>
            <extLst>
              <ext uri="smNativeData">
                <pm:charSpec xmlns:pm="smNativeData" id="1715873531">
                  <pm:latin face="Arial" sz="200" weight="normal" i="0"/>
                  <pm:cs face="Arial"/>
                  <pm:ea face="Arial"/>
                </pm:charSpec>
              </ext>
            </extLst>
          </rPr>
          <t>best10vpn.com
vpncompare.co.uk</t>
        </r>
      </text>
    </comment>
    <comment ref="BL10" authorId="0">
      <text>
        <r>
          <rPr>
            <rFont val="Arial"/>
            <charset val="0"/>
            <family val="1"/>
            <sz val="10"/>
            <b val="0"/>
            <i val="0"/>
            <extLst>
              <ext uri="smNativeData">
                <pm:charSpec xmlns:pm="smNativeData" id="1715873531">
                  <pm:latin face="Arial" sz="200" weight="normal" i="0"/>
                  <pm:cs face="Arial"/>
                  <pm:ea face="Arial"/>
                </pm:charSpec>
              </ext>
            </extLst>
          </rPr>
          <t>stacksocial</t>
        </r>
      </text>
    </comment>
    <comment ref="BL13" authorId="0">
      <text>
        <r>
          <rPr>
            <rFont val="Arial"/>
            <charset val="0"/>
            <family val="1"/>
            <sz val="10"/>
            <b val="0"/>
            <i val="0"/>
            <extLst>
              <ext uri="smNativeData">
                <pm:charSpec xmlns:pm="smNativeData" id="1715873531">
                  <pm:latin face="Arial" sz="200" weight="normal" i="0"/>
                  <pm:cs face="Arial"/>
                  <pm:ea face="Arial"/>
                </pm:charSpec>
              </ext>
            </extLst>
          </rPr>
          <t>best10vpn.com</t>
        </r>
      </text>
    </comment>
    <comment ref="BL14" authorId="0">
      <text>
        <r>
          <rPr>
            <rFont val="Arial"/>
            <charset val="0"/>
            <family val="1"/>
            <sz val="10"/>
            <b val="0"/>
            <i val="0"/>
            <extLst>
              <ext uri="smNativeData">
                <pm:charSpec xmlns:pm="smNativeData" id="1715873531">
                  <pm:latin face="Arial" sz="200" weight="normal" i="0"/>
                  <pm:cs face="Arial"/>
                  <pm:ea face="Arial"/>
                </pm:charSpec>
              </ext>
            </extLst>
          </rPr>
          <t xml:space="preserve">pcmag.com
</t>
        </r>
      </text>
    </comment>
    <comment ref="BL15" authorId="0">
      <text>
        <r>
          <rPr>
            <rFont val="Arial"/>
            <charset val="0"/>
            <family val="1"/>
            <sz val="10"/>
            <b val="0"/>
            <i val="0"/>
            <extLst>
              <ext uri="smNativeData">
                <pm:charSpec xmlns:pm="smNativeData" id="1715873531">
                  <pm:latin face="Arial" sz="200" weight="normal" i="0"/>
                  <pm:cs face="Arial"/>
                  <pm:ea face="Arial"/>
                </pm:charSpec>
              </ext>
            </extLst>
          </rPr>
          <t xml:space="preserve">http://www.pcadvisor.co.uk
</t>
        </r>
      </text>
    </comment>
    <comment ref="BL22" authorId="0">
      <text>
        <r>
          <rPr>
            <rFont val="Arial"/>
            <charset val="0"/>
            <family val="1"/>
            <sz val="10"/>
            <b val="0"/>
            <i val="0"/>
            <extLst>
              <ext uri="smNativeData">
                <pm:charSpec xmlns:pm="smNativeData" id="1715873531">
                  <pm:latin face="Arial" sz="200" weight="normal" i="0"/>
                  <pm:cs face="Arial"/>
                  <pm:ea face="Arial"/>
                </pm:charSpec>
              </ext>
            </extLst>
          </rPr>
          <t>vpnranks.com</t>
        </r>
      </text>
    </comment>
    <comment ref="BL23" authorId="0">
      <text>
        <r>
          <rPr>
            <rFont val="Arial"/>
            <charset val="0"/>
            <family val="1"/>
            <sz val="10"/>
            <b val="0"/>
            <i val="0"/>
            <extLst>
              <ext uri="smNativeData">
                <pm:charSpec xmlns:pm="smNativeData" id="1715873531">
                  <pm:latin face="Arial" sz="200" weight="normal" i="0"/>
                  <pm:cs face="Arial"/>
                  <pm:ea face="Arial"/>
                </pm:charSpec>
              </ext>
            </extLst>
          </rPr>
          <t>best10vpn.com</t>
        </r>
      </text>
    </comment>
    <comment ref="BL24" authorId="0">
      <text>
        <r>
          <rPr>
            <rFont val="Arial"/>
            <charset val="0"/>
            <family val="1"/>
            <sz val="10"/>
            <b val="0"/>
            <i val="0"/>
            <extLst>
              <ext uri="smNativeData">
                <pm:charSpec xmlns:pm="smNativeData" id="1715873531">
                  <pm:latin face="Arial" sz="200" weight="normal" i="0"/>
                  <pm:cs face="Arial"/>
                  <pm:ea face="Arial"/>
                </pm:charSpec>
              </ext>
            </extLst>
          </rPr>
          <t>vpnfan.com</t>
        </r>
      </text>
    </comment>
    <comment ref="BL25" authorId="0">
      <text>
        <r>
          <rPr>
            <rFont val="Arial"/>
            <charset val="0"/>
            <family val="1"/>
            <sz val="10"/>
            <b val="0"/>
            <i val="0"/>
            <extLst>
              <ext uri="smNativeData">
                <pm:charSpec xmlns:pm="smNativeData" id="1715873531">
                  <pm:latin face="Arial" sz="200" weight="normal" i="0"/>
                  <pm:cs face="Arial"/>
                  <pm:ea face="Arial"/>
                </pm:charSpec>
              </ext>
            </extLst>
          </rPr>
          <t>best10vpn.com</t>
        </r>
      </text>
    </comment>
    <comment ref="BL33" authorId="0">
      <text>
        <r>
          <rPr>
            <rFont val="Arial"/>
            <charset val="0"/>
            <family val="1"/>
            <sz val="10"/>
            <b val="0"/>
            <i val="0"/>
            <extLst>
              <ext uri="smNativeData">
                <pm:charSpec xmlns:pm="smNativeData" id="1715873531">
                  <pm:latin face="Arial" sz="200" weight="normal" i="0"/>
                  <pm:cs face="Arial"/>
                  <pm:ea face="Arial"/>
                </pm:charSpec>
              </ext>
            </extLst>
          </rPr>
          <t>best10vpn.com
vpnranks.com</t>
        </r>
      </text>
    </comment>
    <comment ref="BL40" authorId="0">
      <text>
        <r>
          <rPr>
            <rFont val="Arial"/>
            <charset val="0"/>
            <family val="1"/>
            <sz val="10"/>
            <b val="0"/>
            <i val="0"/>
            <extLst>
              <ext uri="smNativeData">
                <pm:charSpec xmlns:pm="smNativeData" id="1715873531">
                  <pm:latin face="Arial" sz="200" weight="normal" i="0"/>
                  <pm:cs face="Arial"/>
                  <pm:ea face="Arial"/>
                </pm:charSpec>
              </ext>
            </extLst>
          </rPr>
          <t>vpnreviews.com
vpncompare.co.uk</t>
        </r>
      </text>
    </comment>
    <comment ref="BL42" authorId="0">
      <text>
        <r>
          <rPr>
            <rFont val="Arial"/>
            <charset val="0"/>
            <family val="1"/>
            <sz val="10"/>
            <b val="0"/>
            <i val="0"/>
            <extLst>
              <ext uri="smNativeData">
                <pm:charSpec xmlns:pm="smNativeData" id="1715873531">
                  <pm:latin face="Arial" sz="200" weight="normal" i="0"/>
                  <pm:cs face="Arial"/>
                  <pm:ea face="Arial"/>
                </pm:charSpec>
              </ext>
            </extLst>
          </rPr>
          <t xml:space="preserve">vpnreviews.com
best10vpn.com
vpncritic.com
vpnstart.com
vpnfan.com
vpnranks.com
vpncompare.co.uk
</t>
        </r>
      </text>
    </comment>
    <comment ref="BL52" authorId="0">
      <text>
        <r>
          <rPr>
            <rFont val="Arial"/>
            <charset val="0"/>
            <family val="1"/>
            <sz val="10"/>
            <b val="0"/>
            <i val="0"/>
            <extLst>
              <ext uri="smNativeData">
                <pm:charSpec xmlns:pm="smNativeData" id="1715873531">
                  <pm:latin face="Arial" sz="200" weight="normal" i="0"/>
                  <pm:cs face="Arial"/>
                  <pm:ea face="Arial"/>
                </pm:charSpec>
              </ext>
            </extLst>
          </rPr>
          <t>smartdns.com
bestsmartdns.com
getflixreview.com</t>
        </r>
      </text>
    </comment>
    <comment ref="BL59" authorId="0">
      <text>
        <r>
          <rPr>
            <rFont val="Arial"/>
            <charset val="0"/>
            <family val="1"/>
            <sz val="10"/>
            <b val="0"/>
            <i val="0"/>
            <extLst>
              <ext uri="smNativeData">
                <pm:charSpec xmlns:pm="smNativeData" id="1715873531">
                  <pm:latin face="Arial" sz="200" weight="normal" i="0"/>
                  <pm:cs face="Arial"/>
                  <pm:ea face="Arial"/>
                </pm:charSpec>
              </ext>
            </extLst>
          </rPr>
          <t>vpnreviews.com
vpnranks.com</t>
        </r>
      </text>
    </comment>
    <comment ref="BL60" authorId="0">
      <text>
        <r>
          <rPr>
            <rFont val="Arial"/>
            <charset val="0"/>
            <family val="1"/>
            <sz val="10"/>
            <b val="0"/>
            <i val="0"/>
            <extLst>
              <ext uri="smNativeData">
                <pm:charSpec xmlns:pm="smNativeData" id="1715873531">
                  <pm:latin face="Arial" sz="200" weight="normal" i="0"/>
                  <pm:cs face="Arial"/>
                  <pm:ea face="Arial"/>
                </pm:charSpec>
              </ext>
            </extLst>
          </rPr>
          <t>vpnreviews.com
best10vpn.com
vpnstart.com
vpnfan.com
vpnranks.com
vpncompare.co.uk</t>
        </r>
      </text>
    </comment>
    <comment ref="BL64" authorId="0">
      <text>
        <r>
          <rPr>
            <rFont val="Arial"/>
            <charset val="0"/>
            <family val="1"/>
            <sz val="10"/>
            <b val="0"/>
            <i val="0"/>
            <extLst>
              <ext uri="smNativeData">
                <pm:charSpec xmlns:pm="smNativeData" id="1715873531">
                  <pm:latin face="Arial" sz="200" weight="normal" i="0"/>
                  <pm:cs face="Arial"/>
                  <pm:ea face="Arial"/>
                </pm:charSpec>
              </ext>
            </extLst>
          </rPr>
          <t>top10vpn.com
choosevpn.com</t>
        </r>
      </text>
    </comment>
    <comment ref="BL65" authorId="0">
      <text>
        <r>
          <rPr>
            <rFont val="Arial"/>
            <charset val="0"/>
            <family val="1"/>
            <sz val="10"/>
            <b val="0"/>
            <i val="0"/>
            <extLst>
              <ext uri="smNativeData">
                <pm:charSpec xmlns:pm="smNativeData" id="1715873531">
                  <pm:latin face="Arial" sz="200" weight="normal" i="0"/>
                  <pm:cs face="Arial"/>
                  <pm:ea face="Arial"/>
                </pm:charSpec>
              </ext>
            </extLst>
          </rPr>
          <t>vpnreviews.com
vpncritic.com
vpnstart.com
vpnranks.com</t>
        </r>
      </text>
    </comment>
    <comment ref="BL67" authorId="0">
      <text>
        <r>
          <rPr>
            <rFont val="Arial"/>
            <charset val="0"/>
            <family val="1"/>
            <sz val="10"/>
            <b val="0"/>
            <i val="0"/>
            <extLst>
              <ext uri="smNativeData">
                <pm:charSpec xmlns:pm="smNativeData" id="1715873531">
                  <pm:latin face="Arial" sz="200" weight="normal" i="0"/>
                  <pm:cs face="Arial"/>
                  <pm:ea face="Arial"/>
                </pm:charSpec>
              </ext>
            </extLst>
          </rPr>
          <t>thetop10bestvpn.com
bestvpnservice.com</t>
        </r>
      </text>
    </comment>
    <comment ref="BL74" authorId="0">
      <text>
        <r>
          <rPr>
            <rFont val="Arial"/>
            <charset val="0"/>
            <family val="1"/>
            <sz val="10"/>
            <b val="0"/>
            <i val="0"/>
            <extLst>
              <ext uri="smNativeData">
                <pm:charSpec xmlns:pm="smNativeData" id="1715873531">
                  <pm:latin face="Arial" sz="200" weight="normal" i="0"/>
                  <pm:cs face="Arial"/>
                  <pm:ea face="Arial"/>
                </pm:charSpec>
              </ext>
            </extLst>
          </rPr>
          <t>androidguys.com</t>
        </r>
      </text>
    </comment>
    <comment ref="BL76" authorId="0">
      <text>
        <r>
          <rPr>
            <rFont val="Arial"/>
            <charset val="0"/>
            <family val="1"/>
            <sz val="10"/>
            <b val="0"/>
            <i val="0"/>
            <extLst>
              <ext uri="smNativeData">
                <pm:charSpec xmlns:pm="smNativeData" id="1715873531">
                  <pm:latin face="Arial" sz="200" weight="normal" i="0"/>
                  <pm:cs face="Arial"/>
                  <pm:ea face="Arial"/>
                </pm:charSpec>
              </ext>
            </extLst>
          </rPr>
          <t>vpnreviews.com
vpncritic.com
vpnstart.com
vpnfan.com
vpnranks.com
vpncompare.co.uk</t>
        </r>
      </text>
    </comment>
    <comment ref="BL77" authorId="0">
      <text>
        <r>
          <rPr>
            <rFont val="Arial"/>
            <charset val="0"/>
            <family val="1"/>
            <sz val="10"/>
            <b val="0"/>
            <i val="0"/>
            <extLst>
              <ext uri="smNativeData">
                <pm:charSpec xmlns:pm="smNativeData" id="1715873531">
                  <pm:latin face="Arial" sz="200" weight="normal" i="0"/>
                  <pm:cs face="Arial"/>
                  <pm:ea face="Arial"/>
                </pm:charSpec>
              </ext>
            </extLst>
          </rPr>
          <t>vpnreviews.com
best10vpn.com
vpncritic.com
vpnranks.com</t>
        </r>
      </text>
    </comment>
    <comment ref="BL78" authorId="0">
      <text>
        <r>
          <rPr>
            <rFont val="Arial"/>
            <charset val="0"/>
            <family val="1"/>
            <sz val="10"/>
            <b val="0"/>
            <i val="0"/>
            <extLst>
              <ext uri="smNativeData">
                <pm:charSpec xmlns:pm="smNativeData" id="1715873531">
                  <pm:latin face="Arial" sz="200" weight="normal" i="0"/>
                  <pm:cs face="Arial"/>
                  <pm:ea face="Arial"/>
                </pm:charSpec>
              </ext>
            </extLst>
          </rPr>
          <t>vpnranks.com</t>
        </r>
      </text>
    </comment>
    <comment ref="BL80" authorId="0">
      <text>
        <r>
          <rPr>
            <rFont val="Arial"/>
            <charset val="0"/>
            <family val="1"/>
            <sz val="10"/>
            <b val="0"/>
            <i val="0"/>
            <extLst>
              <ext uri="smNativeData">
                <pm:charSpec xmlns:pm="smNativeData" id="1715873531">
                  <pm:latin face="Arial" sz="200" weight="normal" i="0"/>
                  <pm:cs face="Arial"/>
                  <pm:ea face="Arial"/>
                </pm:charSpec>
              </ext>
            </extLst>
          </rPr>
          <t>vpnranks.com</t>
        </r>
      </text>
    </comment>
    <comment ref="BL85" authorId="0">
      <text>
        <r>
          <rPr>
            <rFont val="Arial"/>
            <charset val="0"/>
            <family val="1"/>
            <sz val="10"/>
            <b val="0"/>
            <i val="0"/>
            <extLst>
              <ext uri="smNativeData">
                <pm:charSpec xmlns:pm="smNativeData" id="1715873531">
                  <pm:latin face="Arial" sz="200" weight="normal" i="0"/>
                  <pm:cs face="Arial"/>
                  <pm:ea face="Arial"/>
                </pm:charSpec>
              </ext>
            </extLst>
          </rPr>
          <t>vpnranks.com
vpncompare.co.uk</t>
        </r>
      </text>
    </comment>
    <comment ref="BL89" authorId="0">
      <text>
        <r>
          <rPr>
            <rFont val="Arial"/>
            <charset val="0"/>
            <family val="1"/>
            <sz val="10"/>
            <b val="0"/>
            <i val="0"/>
            <extLst>
              <ext uri="smNativeData">
                <pm:charSpec xmlns:pm="smNativeData" id="1715873531">
                  <pm:latin face="Arial" sz="200" weight="normal" i="0"/>
                  <pm:cs face="Arial"/>
                  <pm:ea face="Arial"/>
                </pm:charSpec>
              </ext>
            </extLst>
          </rPr>
          <t>vpnreviews.com</t>
        </r>
      </text>
    </comment>
    <comment ref="BL95" authorId="0">
      <text>
        <r>
          <rPr>
            <rFont val="Arial"/>
            <charset val="0"/>
            <family val="1"/>
            <sz val="10"/>
            <b val="0"/>
            <i val="0"/>
            <extLst>
              <ext uri="smNativeData">
                <pm:charSpec xmlns:pm="smNativeData" id="1715873531">
                  <pm:latin face="Arial" sz="200" weight="normal" i="0"/>
                  <pm:cs face="Arial"/>
                  <pm:ea face="Arial"/>
                </pm:charSpec>
              </ext>
            </extLst>
          </rPr>
          <t>vpnreviews.com
best10vpn.com
vpncritic.com
vpnranks.com
vpncompare.co.uk</t>
        </r>
      </text>
    </comment>
    <comment ref="BL99" authorId="0">
      <text>
        <r>
          <rPr>
            <rFont val="Arial"/>
            <charset val="0"/>
            <family val="1"/>
            <sz val="10"/>
            <b val="0"/>
            <i val="0"/>
            <extLst>
              <ext uri="smNativeData">
                <pm:charSpec xmlns:pm="smNativeData" id="1715873531">
                  <pm:latin face="Arial" sz="200" weight="normal" i="0"/>
                  <pm:cs face="Arial"/>
                  <pm:ea face="Arial"/>
                </pm:charSpec>
              </ext>
            </extLst>
          </rPr>
          <t>best10vpn</t>
        </r>
      </text>
    </comment>
    <comment ref="BL101" authorId="0">
      <text>
        <r>
          <rPr>
            <rFont val="Arial"/>
            <charset val="0"/>
            <family val="1"/>
            <sz val="10"/>
            <b val="0"/>
            <i val="0"/>
            <extLst>
              <ext uri="smNativeData">
                <pm:charSpec xmlns:pm="smNativeData" id="1715873531">
                  <pm:latin face="Arial" sz="200" weight="normal" i="0"/>
                  <pm:cs face="Arial"/>
                  <pm:ea face="Arial"/>
                </pm:charSpec>
              </ext>
            </extLst>
          </rPr>
          <t>vpnreviews.com
vpnstart.com
vpnfan.com
vpnranks.com</t>
        </r>
      </text>
    </comment>
    <comment ref="BL105" authorId="0">
      <text>
        <r>
          <rPr>
            <rFont val="Arial"/>
            <charset val="0"/>
            <family val="1"/>
            <sz val="10"/>
            <b val="0"/>
            <i val="0"/>
            <extLst>
              <ext uri="smNativeData">
                <pm:charSpec xmlns:pm="smNativeData" id="1715873531">
                  <pm:latin face="Arial" sz="200" weight="normal" i="0"/>
                  <pm:cs face="Arial"/>
                  <pm:ea face="Arial"/>
                </pm:charSpec>
              </ext>
            </extLst>
          </rPr>
          <t>vpnreviews.com
best10vpn.com
vpncritic.com
vpnstart.com
vpnfan.com
vpnranks.com
vpncompare.co.uk</t>
        </r>
      </text>
    </comment>
    <comment ref="BL110" authorId="0">
      <text>
        <r>
          <rPr>
            <rFont val="Arial"/>
            <charset val="0"/>
            <family val="1"/>
            <sz val="10"/>
            <b val="0"/>
            <i val="0"/>
            <extLst>
              <ext uri="smNativeData">
                <pm:charSpec xmlns:pm="smNativeData" id="1715873531">
                  <pm:latin face="Arial" sz="200" weight="normal" i="0"/>
                  <pm:cs face="Arial"/>
                  <pm:ea face="Arial"/>
                </pm:charSpec>
              </ext>
            </extLst>
          </rPr>
          <t>vpncompare.co.uk</t>
        </r>
      </text>
    </comment>
    <comment ref="BL111" authorId="0">
      <text>
        <r>
          <rPr>
            <rFont val="Arial"/>
            <charset val="0"/>
            <family val="1"/>
            <sz val="10"/>
            <b val="0"/>
            <i val="0"/>
            <extLst>
              <ext uri="smNativeData">
                <pm:charSpec xmlns:pm="smNativeData" id="1715873531">
                  <pm:latin face="Arial" sz="200" weight="normal" i="0"/>
                  <pm:cs face="Arial"/>
                  <pm:ea face="Arial"/>
                </pm:charSpec>
              </ext>
            </extLst>
          </rPr>
          <t>vpncompare.co.uk</t>
        </r>
      </text>
    </comment>
    <comment ref="BL113" authorId="0">
      <text>
        <r>
          <rPr>
            <rFont val="Arial"/>
            <charset val="0"/>
            <family val="1"/>
            <sz val="10"/>
            <b val="0"/>
            <i val="0"/>
            <extLst>
              <ext uri="smNativeData">
                <pm:charSpec xmlns:pm="smNativeData" id="1715873531">
                  <pm:latin face="Arial" sz="200" weight="normal" i="0"/>
                  <pm:cs face="Arial"/>
                  <pm:ea face="Arial"/>
                </pm:charSpec>
              </ext>
            </extLst>
          </rPr>
          <t>vpnreviews.com
best10vpn.com
vpncritic.com
vpnfan.com
vpnranks.com</t>
        </r>
      </text>
    </comment>
    <comment ref="BL115" authorId="0">
      <text>
        <r>
          <rPr>
            <rFont val="Arial"/>
            <charset val="0"/>
            <family val="1"/>
            <sz val="10"/>
            <b val="0"/>
            <i val="0"/>
            <extLst>
              <ext uri="smNativeData">
                <pm:charSpec xmlns:pm="smNativeData" id="1715873531">
                  <pm:latin face="Arial" sz="200" weight="normal" i="0"/>
                  <pm:cs face="Arial"/>
                  <pm:ea face="Arial"/>
                </pm:charSpec>
              </ext>
            </extLst>
          </rPr>
          <t>androidcommunity.com</t>
        </r>
      </text>
    </comment>
    <comment ref="BL117" authorId="0">
      <text>
        <r>
          <rPr>
            <rFont val="Arial"/>
            <charset val="0"/>
            <family val="1"/>
            <sz val="10"/>
            <b val="0"/>
            <i val="0"/>
            <extLst>
              <ext uri="smNativeData">
                <pm:charSpec xmlns:pm="smNativeData" id="1715873531">
                  <pm:latin face="Arial" sz="200" weight="normal" i="0"/>
                  <pm:cs face="Arial"/>
                  <pm:ea face="Arial"/>
                </pm:charSpec>
              </ext>
            </extLst>
          </rPr>
          <t>best10vpn.com
vpnranks.com</t>
        </r>
      </text>
    </comment>
    <comment ref="BL118" authorId="0">
      <text>
        <r>
          <rPr>
            <rFont val="Arial"/>
            <charset val="0"/>
            <family val="1"/>
            <sz val="10"/>
            <b val="0"/>
            <i val="0"/>
            <extLst>
              <ext uri="smNativeData">
                <pm:charSpec xmlns:pm="smNativeData" id="1715873531">
                  <pm:latin face="Arial" sz="200" weight="normal" i="0"/>
                  <pm:cs face="Arial"/>
                  <pm:ea face="Arial"/>
                </pm:charSpec>
              </ext>
            </extLst>
          </rPr>
          <t>biglittlegeek.com</t>
        </r>
      </text>
    </comment>
    <comment ref="BL123" authorId="0">
      <text>
        <r>
          <rPr>
            <rFont val="Arial"/>
            <charset val="0"/>
            <family val="1"/>
            <sz val="10"/>
            <b val="0"/>
            <i val="0"/>
            <extLst>
              <ext uri="smNativeData">
                <pm:charSpec xmlns:pm="smNativeData" id="1715873531">
                  <pm:latin face="Arial" sz="200" weight="normal" i="0"/>
                  <pm:cs face="Arial"/>
                  <pm:ea face="Arial"/>
                </pm:charSpec>
              </ext>
            </extLst>
          </rPr>
          <t>vpnranks.com</t>
        </r>
      </text>
    </comment>
    <comment ref="BL124" authorId="0">
      <text>
        <r>
          <rPr>
            <rFont val="Arial"/>
            <charset val="0"/>
            <family val="1"/>
            <sz val="10"/>
            <b val="0"/>
            <i val="0"/>
            <extLst>
              <ext uri="smNativeData">
                <pm:charSpec xmlns:pm="smNativeData" id="1715873531">
                  <pm:latin face="Arial" sz="200" weight="normal" i="0"/>
                  <pm:cs face="Arial"/>
                  <pm:ea face="Arial"/>
                </pm:charSpec>
              </ext>
            </extLst>
          </rPr>
          <t>vpnfan.com</t>
        </r>
      </text>
    </comment>
    <comment ref="BL130" authorId="0">
      <text>
        <r>
          <rPr>
            <rFont val="Arial"/>
            <charset val="0"/>
            <family val="1"/>
            <sz val="10"/>
            <b val="0"/>
            <i val="0"/>
            <extLst>
              <ext uri="smNativeData">
                <pm:charSpec xmlns:pm="smNativeData" id="1715873531">
                  <pm:latin face="Arial" sz="200" weight="normal" i="0"/>
                  <pm:cs face="Arial"/>
                  <pm:ea face="Arial"/>
                </pm:charSpec>
              </ext>
            </extLst>
          </rPr>
          <t>vpnreviews.com
best10vpn.com
vpnstart.com
vpnfan.com
vpnranks.com
vpncompare.co.uk</t>
        </r>
      </text>
    </comment>
    <comment ref="BL131" authorId="0">
      <text>
        <r>
          <rPr>
            <rFont val="Arial"/>
            <charset val="0"/>
            <family val="1"/>
            <sz val="10"/>
            <b val="0"/>
            <i val="0"/>
            <extLst>
              <ext uri="smNativeData">
                <pm:charSpec xmlns:pm="smNativeData" id="1715873531">
                  <pm:latin face="Arial" sz="200" weight="normal" i="0"/>
                  <pm:cs face="Arial"/>
                  <pm:ea face="Arial"/>
                </pm:charSpec>
              </ext>
            </extLst>
          </rPr>
          <t>vpnreviews.com
vpnranks.com</t>
        </r>
      </text>
    </comment>
    <comment ref="BL138" authorId="0">
      <text>
        <r>
          <rPr>
            <rFont val="Arial"/>
            <charset val="0"/>
            <family val="1"/>
            <sz val="10"/>
            <b val="0"/>
            <i val="0"/>
            <extLst>
              <ext uri="smNativeData">
                <pm:charSpec xmlns:pm="smNativeData" id="1715873531">
                  <pm:latin face="Arial" sz="200" weight="normal" i="0"/>
                  <pm:cs face="Arial"/>
                  <pm:ea face="Arial"/>
                </pm:charSpec>
              </ext>
            </extLst>
          </rPr>
          <t>vpncompare.co.uk</t>
        </r>
      </text>
    </comment>
    <comment ref="BL140" authorId="0">
      <text>
        <r>
          <rPr>
            <rFont val="Arial"/>
            <charset val="0"/>
            <family val="1"/>
            <sz val="10"/>
            <b val="0"/>
            <i val="0"/>
            <extLst>
              <ext uri="smNativeData">
                <pm:charSpec xmlns:pm="smNativeData" id="1715873531">
                  <pm:latin face="Arial" sz="200" weight="normal" i="0"/>
                  <pm:cs face="Arial"/>
                  <pm:ea face="Arial"/>
                </pm:charSpec>
              </ext>
            </extLst>
          </rPr>
          <t>pcmag.com
vpncreative.com
vpnsp.com</t>
        </r>
      </text>
    </comment>
    <comment ref="BL141" authorId="0">
      <text>
        <r>
          <rPr>
            <rFont val="Arial"/>
            <charset val="0"/>
            <family val="1"/>
            <sz val="10"/>
            <b val="0"/>
            <i val="0"/>
            <extLst>
              <ext uri="smNativeData">
                <pm:charSpec xmlns:pm="smNativeData" id="1715873531">
                  <pm:latin face="Arial" sz="200" weight="normal" i="0"/>
                  <pm:cs face="Arial"/>
                  <pm:ea face="Arial"/>
                </pm:charSpec>
              </ext>
            </extLst>
          </rPr>
          <t>bestvpn.com
bestreviews.net
consumeradvocate.org</t>
        </r>
      </text>
    </comment>
    <comment ref="BL144" authorId="0">
      <text>
        <r>
          <rPr>
            <rFont val="Arial"/>
            <charset val="0"/>
            <family val="1"/>
            <sz val="10"/>
            <b val="0"/>
            <i val="0"/>
            <extLst>
              <ext uri="smNativeData">
                <pm:charSpec xmlns:pm="smNativeData" id="1715873531">
                  <pm:latin face="Arial" sz="200" weight="normal" i="0"/>
                  <pm:cs face="Arial"/>
                  <pm:ea face="Arial"/>
                </pm:charSpec>
              </ext>
            </extLst>
          </rPr>
          <t>vpnreviews.com
vpnranks.com
vpncompare.co.uk</t>
        </r>
      </text>
    </comment>
    <comment ref="BL155" authorId="0">
      <text>
        <r>
          <rPr>
            <rFont val="Arial"/>
            <charset val="0"/>
            <family val="1"/>
            <sz val="10"/>
            <b val="0"/>
            <i val="0"/>
            <extLst>
              <ext uri="smNativeData">
                <pm:charSpec xmlns:pm="smNativeData" id="1715873531">
                  <pm:latin face="Arial" sz="200" weight="normal" i="0"/>
                  <pm:cs face="Arial"/>
                  <pm:ea face="Arial"/>
                </pm:charSpec>
              </ext>
            </extLst>
          </rPr>
          <t>vpncoupons.com</t>
        </r>
      </text>
    </comment>
    <comment ref="BL158" authorId="0">
      <text>
        <r>
          <rPr>
            <rFont val="Arial"/>
            <charset val="0"/>
            <family val="1"/>
            <sz val="10"/>
            <b val="0"/>
            <i val="0"/>
            <extLst>
              <ext uri="smNativeData">
                <pm:charSpec xmlns:pm="smNativeData" id="1715873531">
                  <pm:latin face="Arial" sz="200" weight="normal" i="0"/>
                  <pm:cs face="Arial"/>
                  <pm:ea face="Arial"/>
                </pm:charSpec>
              </ext>
            </extLst>
          </rPr>
          <t xml:space="preserve">vpnreviews.com
</t>
        </r>
      </text>
    </comment>
    <comment ref="BL159" authorId="0">
      <text>
        <r>
          <rPr>
            <rFont val="Arial"/>
            <charset val="0"/>
            <family val="1"/>
            <sz val="10"/>
            <b val="0"/>
            <i val="0"/>
            <extLst>
              <ext uri="smNativeData">
                <pm:charSpec xmlns:pm="smNativeData" id="1715873531">
                  <pm:latin face="Arial" sz="200" weight="normal" i="0"/>
                  <pm:cs face="Arial"/>
                  <pm:ea face="Arial"/>
                </pm:charSpec>
              </ext>
            </extLst>
          </rPr>
          <t>securethoughts.com</t>
        </r>
      </text>
    </comment>
    <comment ref="BL162" authorId="0">
      <text>
        <r>
          <rPr>
            <rFont val="Arial"/>
            <charset val="0"/>
            <family val="1"/>
            <sz val="10"/>
            <b val="0"/>
            <i val="0"/>
            <extLst>
              <ext uri="smNativeData">
                <pm:charSpec xmlns:pm="smNativeData" id="1715873531">
                  <pm:latin face="Arial" sz="200" weight="normal" i="0"/>
                  <pm:cs face="Arial"/>
                  <pm:ea face="Arial"/>
                </pm:charSpec>
              </ext>
            </extLst>
          </rPr>
          <t>best10vpn.com
vpncritic.com
vpncompare.co.uk</t>
        </r>
      </text>
    </comment>
    <comment ref="BL165" authorId="0">
      <text>
        <r>
          <rPr>
            <rFont val="Arial"/>
            <charset val="0"/>
            <family val="1"/>
            <sz val="10"/>
            <b val="0"/>
            <i val="0"/>
            <extLst>
              <ext uri="smNativeData">
                <pm:charSpec xmlns:pm="smNativeData" id="1715873531">
                  <pm:latin face="Arial" sz="200" weight="normal" i="0"/>
                  <pm:cs face="Arial"/>
                  <pm:ea face="Arial"/>
                </pm:charSpec>
              </ext>
            </extLst>
          </rPr>
          <t>vpnranks.com</t>
        </r>
      </text>
    </comment>
    <comment ref="BL167" authorId="0">
      <text>
        <r>
          <rPr>
            <rFont val="Arial"/>
            <charset val="0"/>
            <family val="1"/>
            <sz val="10"/>
            <b val="0"/>
            <i val="0"/>
            <extLst>
              <ext uri="smNativeData">
                <pm:charSpec xmlns:pm="smNativeData" id="1715873531">
                  <pm:latin face="Arial" sz="200" weight="normal" i="0"/>
                  <pm:cs face="Arial"/>
                  <pm:ea face="Arial"/>
                </pm:charSpec>
              </ext>
            </extLst>
          </rPr>
          <t>vpnranks.com</t>
        </r>
      </text>
    </comment>
    <comment ref="BL172" authorId="0">
      <text>
        <r>
          <rPr>
            <rFont val="Arial"/>
            <charset val="0"/>
            <family val="1"/>
            <sz val="10"/>
            <b val="0"/>
            <i val="0"/>
            <extLst>
              <ext uri="smNativeData">
                <pm:charSpec xmlns:pm="smNativeData" id="1715873531">
                  <pm:latin face="Arial" sz="200" weight="normal" i="0"/>
                  <pm:cs face="Arial"/>
                  <pm:ea face="Arial"/>
                </pm:charSpec>
              </ext>
            </extLst>
          </rPr>
          <t>bestvpnproviders.net</t>
        </r>
      </text>
    </comment>
    <comment ref="BL173" authorId="0">
      <text>
        <r>
          <rPr>
            <rFont val="Arial"/>
            <charset val="0"/>
            <family val="1"/>
            <sz val="10"/>
            <b val="0"/>
            <i val="0"/>
            <extLst>
              <ext uri="smNativeData">
                <pm:charSpec xmlns:pm="smNativeData" id="1715873531">
                  <pm:latin face="Arial" sz="200" weight="normal" i="0"/>
                  <pm:cs face="Arial"/>
                  <pm:ea face="Arial"/>
                </pm:charSpec>
              </ext>
            </extLst>
          </rPr>
          <t>choosevpn.com</t>
        </r>
      </text>
    </comment>
    <comment ref="BL174" authorId="0">
      <text>
        <r>
          <rPr>
            <rFont val="Arial"/>
            <charset val="0"/>
            <family val="1"/>
            <sz val="10"/>
            <b val="0"/>
            <i val="0"/>
            <extLst>
              <ext uri="smNativeData">
                <pm:charSpec xmlns:pm="smNativeData" id="1715873531">
                  <pm:latin face="Arial" sz="200" weight="normal" i="0"/>
                  <pm:cs face="Arial"/>
                  <pm:ea face="Arial"/>
                </pm:charSpec>
              </ext>
            </extLst>
          </rPr>
          <t>bestreviews.net
vpncritic.com
vpncreative.net</t>
        </r>
      </text>
    </comment>
    <comment ref="BL175" authorId="0">
      <text>
        <r>
          <rPr>
            <rFont val="Arial"/>
            <charset val="0"/>
            <family val="1"/>
            <sz val="10"/>
            <b val="0"/>
            <i val="0"/>
            <extLst>
              <ext uri="smNativeData">
                <pm:charSpec xmlns:pm="smNativeData" id="1715873531">
                  <pm:latin face="Arial" sz="200" weight="normal" i="0"/>
                  <pm:cs face="Arial"/>
                  <pm:ea face="Arial"/>
                </pm:charSpec>
              </ext>
            </extLst>
          </rPr>
          <t>vpnranks.com</t>
        </r>
      </text>
    </comment>
    <comment ref="BL177" authorId="0">
      <text>
        <r>
          <rPr>
            <rFont val="Arial"/>
            <charset val="0"/>
            <family val="1"/>
            <sz val="10"/>
            <b val="0"/>
            <i val="0"/>
            <extLst>
              <ext uri="smNativeData">
                <pm:charSpec xmlns:pm="smNativeData" id="1715873531">
                  <pm:latin face="Arial" sz="200" weight="normal" i="0"/>
                  <pm:cs face="Arial"/>
                  <pm:ea face="Arial"/>
                </pm:charSpec>
              </ext>
            </extLst>
          </rPr>
          <t>vpnreviews.com
best10vpn.com
vpncritic.com
vpnstart.com
vpnfan.com
vpncompare.co.uk</t>
        </r>
      </text>
    </comment>
    <comment ref="BL178" authorId="0">
      <text>
        <r>
          <rPr>
            <rFont val="Arial"/>
            <charset val="0"/>
            <family val="1"/>
            <sz val="10"/>
            <b val="0"/>
            <i val="0"/>
            <extLst>
              <ext uri="smNativeData">
                <pm:charSpec xmlns:pm="smNativeData" id="1715873531">
                  <pm:latin face="Arial" sz="200" weight="normal" i="0"/>
                  <pm:cs face="Arial"/>
                  <pm:ea face="Arial"/>
                </pm:charSpec>
              </ext>
            </extLst>
          </rPr>
          <t>vpnreviews.com</t>
        </r>
      </text>
    </comment>
    <comment ref="BL179" authorId="0">
      <text>
        <r>
          <rPr>
            <rFont val="Arial"/>
            <charset val="0"/>
            <family val="1"/>
            <sz val="10"/>
            <b val="0"/>
            <i val="0"/>
            <extLst>
              <ext uri="smNativeData">
                <pm:charSpec xmlns:pm="smNativeData" id="1715873531">
                  <pm:latin face="Arial" sz="200" weight="normal" i="0"/>
                  <pm:cs face="Arial"/>
                  <pm:ea face="Arial"/>
                </pm:charSpec>
              </ext>
            </extLst>
          </rPr>
          <t>allvpn.org</t>
        </r>
      </text>
    </comment>
    <comment ref="BL183" authorId="0">
      <text>
        <r>
          <rPr>
            <rFont val="Arial"/>
            <charset val="0"/>
            <family val="1"/>
            <sz val="10"/>
            <b val="0"/>
            <i val="0"/>
            <extLst>
              <ext uri="smNativeData">
                <pm:charSpec xmlns:pm="smNativeData" id="1715873531">
                  <pm:latin face="Arial" sz="200" weight="normal" i="0"/>
                  <pm:cs face="Arial"/>
                  <pm:ea face="Arial"/>
                </pm:charSpec>
              </ext>
            </extLst>
          </rPr>
          <t>vpnreviews.com</t>
        </r>
      </text>
    </comment>
    <comment ref="BL186" authorId="0">
      <text>
        <r>
          <rPr>
            <rFont val="Arial"/>
            <charset val="0"/>
            <family val="1"/>
            <sz val="10"/>
            <b val="0"/>
            <i val="0"/>
            <extLst>
              <ext uri="smNativeData">
                <pm:charSpec xmlns:pm="smNativeData" id="1715873531">
                  <pm:latin face="Arial" sz="200" weight="normal" i="0"/>
                  <pm:cs face="Arial"/>
                  <pm:ea face="Arial"/>
                </pm:charSpec>
              </ext>
            </extLst>
          </rPr>
          <t xml:space="preserve">vpnhook.com
vpnlist.ru
</t>
        </r>
      </text>
    </comment>
    <comment ref="BL187" authorId="0">
      <text>
        <r>
          <rPr>
            <rFont val="Arial"/>
            <charset val="0"/>
            <family val="1"/>
            <sz val="10"/>
            <b val="0"/>
            <i val="0"/>
            <extLst>
              <ext uri="smNativeData">
                <pm:charSpec xmlns:pm="smNativeData" id="1715873531">
                  <pm:latin face="Arial" sz="200" weight="normal" i="0"/>
                  <pm:cs face="Arial"/>
                  <pm:ea face="Arial"/>
                </pm:charSpec>
              </ext>
            </extLst>
          </rPr>
          <t>vpnranks.com</t>
        </r>
      </text>
    </comment>
  </commentList>
</comments>
</file>

<file path=xl/sharedStrings.xml><?xml version="1.0" encoding="utf-8"?>
<sst xmlns="http://schemas.openxmlformats.org/spreadsheetml/2006/main" count="3972" uniqueCount="358">
  <si>
    <t>SIMPLE COMPARISON</t>
  </si>
  <si>
    <t>PRIVACY</t>
  </si>
  <si>
    <t>TECHNICAL</t>
  </si>
  <si>
    <t>WEBSITE</t>
  </si>
  <si>
    <t>PRICING</t>
  </si>
  <si>
    <t>ETHICS</t>
  </si>
  <si>
    <t xml:space="preserve">      (RAW DATA TO THE RIGHT) ---&gt;</t>
  </si>
  <si>
    <t>JURISDICTION</t>
  </si>
  <si>
    <t>LOGGING</t>
  </si>
  <si>
    <t>ACTIVISM</t>
  </si>
  <si>
    <t>SERVICE CONFIGURATION</t>
  </si>
  <si>
    <t>SECURITY</t>
  </si>
  <si>
    <t>AVAILABILITY</t>
  </si>
  <si>
    <t>COOKIES</t>
  </si>
  <si>
    <t>CONFIGURATION</t>
  </si>
  <si>
    <t>BUSINESS PRACTICES</t>
  </si>
  <si>
    <t>AFFILIATES</t>
  </si>
  <si>
    <t>BUSINESS</t>
  </si>
  <si>
    <t>ACTIVITY</t>
  </si>
  <si>
    <t>CONNECTION</t>
  </si>
  <si>
    <t>LEAK PROTECTION</t>
  </si>
  <si>
    <t>OBFUSCATION / CENSORSHIP AVOIDANCE</t>
  </si>
  <si>
    <t>NETWORK NEUTRALITY</t>
  </si>
  <si>
    <t>AVERAGE SPEEDS</t>
  </si>
  <si>
    <t>SERVER</t>
  </si>
  <si>
    <t>DATA ENCRYPTION</t>
  </si>
  <si>
    <t>HANDSHAKE ENCRYPTION</t>
  </si>
  <si>
    <t>GOOD FAITH</t>
  </si>
  <si>
    <t>AFFILIATE / RESELLER POLICY</t>
  </si>
  <si>
    <t>VPN SERVICE</t>
  </si>
  <si>
    <t>Jurisdiction</t>
  </si>
  <si>
    <t>Logging</t>
  </si>
  <si>
    <t>Activism</t>
  </si>
  <si>
    <t>Service Config</t>
  </si>
  <si>
    <t>Security</t>
  </si>
  <si>
    <t>Availability</t>
  </si>
  <si>
    <t>Website</t>
  </si>
  <si>
    <t>Pricing</t>
  </si>
  <si>
    <t>Ethics</t>
  </si>
  <si>
    <t>Based in (Country)</t>
  </si>
  <si>
    <t>"Fourteen Eyes" Country</t>
  </si>
  <si>
    <t>Enemy of the Internet</t>
  </si>
  <si>
    <t>Traffic</t>
  </si>
  <si>
    <t>DNS Requests</t>
  </si>
  <si>
    <t>Timestamps</t>
  </si>
  <si>
    <t>Bandwidth</t>
  </si>
  <si>
    <t>IP Address</t>
  </si>
  <si>
    <t>Anonymous Payment Method</t>
  </si>
  <si>
    <t>Accepts Bitcoin</t>
  </si>
  <si>
    <t>PGP Key Available</t>
  </si>
  <si>
    <t>Gives back to Privacy Causes</t>
  </si>
  <si>
    <t>Meets PrivacyToolsIO Criteria</t>
  </si>
  <si>
    <t>1st Party DNS Servers</t>
  </si>
  <si>
    <t>IPv6 Supported / Blocked</t>
  </si>
  <si>
    <t>Offers OpenVPN</t>
  </si>
  <si>
    <t>Supports Multihop</t>
  </si>
  <si>
    <t>Supports TCP Port 443</t>
  </si>
  <si>
    <t>Supports Obfsproxy</t>
  </si>
  <si>
    <t>Supports SOCKS</t>
  </si>
  <si>
    <t>Supports SSL Tunnel</t>
  </si>
  <si>
    <t>Supports SSH Tunnel</t>
  </si>
  <si>
    <t>Other Proprietary Protocols</t>
  </si>
  <si>
    <t>Blocks SMTP (Authent.)</t>
  </si>
  <si>
    <t>Blocks P2P</t>
  </si>
  <si>
    <t>US Server DL Speeds (%)</t>
  </si>
  <si>
    <t>International Server DL Speeds (%)</t>
  </si>
  <si>
    <t>Dedicated or Virtual</t>
  </si>
  <si>
    <t>Default Provided</t>
  </si>
  <si>
    <t>Strongest Provided</t>
  </si>
  <si>
    <t>Weakest Provided</t>
  </si>
  <si>
    <t># of Simultaneous Connections</t>
  </si>
  <si>
    <t># of Countries</t>
  </si>
  <si>
    <t># of Servers</t>
  </si>
  <si>
    <t>Linux Support (Manual)</t>
  </si>
  <si>
    <t># of Persistent Cookies</t>
  </si>
  <si>
    <t># of External Trackers</t>
  </si>
  <si>
    <t># of Proprietary API's</t>
  </si>
  <si>
    <t>Server SSL Rating</t>
  </si>
  <si>
    <t>SSL Certificate issued to</t>
  </si>
  <si>
    <t>$ / Month - (Annual Pricing)</t>
  </si>
  <si>
    <t>$ / Connection / Month</t>
  </si>
  <si>
    <t>Free Trial Available</t>
  </si>
  <si>
    <t>Refund Window (Days)</t>
  </si>
  <si>
    <t>Contradictory Logging Policies</t>
  </si>
  <si>
    <t>Falsely Claims Service is 100% Effective</t>
  </si>
  <si>
    <t>Incentivizes social media spam</t>
  </si>
  <si>
    <t>Forbids spam</t>
  </si>
  <si>
    <t>Requires ethical copy</t>
  </si>
  <si>
    <t>Requires full disclosure</t>
  </si>
  <si>
    <t>Practice ethical copy</t>
  </si>
  <si>
    <t>Give full disclosure</t>
  </si>
  <si>
    <t>AceVPN</t>
  </si>
  <si>
    <t>USA</t>
  </si>
  <si>
    <t>Yes</t>
  </si>
  <si>
    <t>No</t>
  </si>
  <si>
    <t>Some</t>
  </si>
  <si>
    <t>A</t>
  </si>
  <si>
    <t>Self</t>
  </si>
  <si>
    <t>ActiVPN</t>
  </si>
  <si>
    <t>France</t>
  </si>
  <si>
    <t>Email</t>
  </si>
  <si>
    <t>See Note</t>
  </si>
  <si>
    <t>A+</t>
  </si>
  <si>
    <t>AirVPN</t>
  </si>
  <si>
    <t>Italy</t>
  </si>
  <si>
    <t>AES-256</t>
  </si>
  <si>
    <t>RSA-4096</t>
  </si>
  <si>
    <t>Anonine</t>
  </si>
  <si>
    <t>Seychelles</t>
  </si>
  <si>
    <t>C</t>
  </si>
  <si>
    <t>AnonVPN</t>
  </si>
  <si>
    <t>A-</t>
  </si>
  <si>
    <t>Anonymizer</t>
  </si>
  <si>
    <t>AnonymousVPN</t>
  </si>
  <si>
    <t>B</t>
  </si>
  <si>
    <t>Astrill</t>
  </si>
  <si>
    <t>AES-128</t>
  </si>
  <si>
    <t>Avast Secureline</t>
  </si>
  <si>
    <t>Czech Republic</t>
  </si>
  <si>
    <t>Cooperative</t>
  </si>
  <si>
    <t>Avira Phantom VPN</t>
  </si>
  <si>
    <t>Germany</t>
  </si>
  <si>
    <t>AzireVPN</t>
  </si>
  <si>
    <t>Sweden</t>
  </si>
  <si>
    <t>Dedicated</t>
  </si>
  <si>
    <t>BeeVPN</t>
  </si>
  <si>
    <t>Denmark</t>
  </si>
  <si>
    <t>Betternet</t>
  </si>
  <si>
    <t>Canada</t>
  </si>
  <si>
    <t>Free</t>
  </si>
  <si>
    <t>BlackVPN</t>
  </si>
  <si>
    <t>Hong Kong</t>
  </si>
  <si>
    <t>CloudFlare</t>
  </si>
  <si>
    <t>Blockless</t>
  </si>
  <si>
    <t>BolehVPN</t>
  </si>
  <si>
    <t>Malaysia</t>
  </si>
  <si>
    <t>Boxpn</t>
  </si>
  <si>
    <t>Blowfish-128</t>
  </si>
  <si>
    <t>BTGuard</t>
  </si>
  <si>
    <t>F</t>
  </si>
  <si>
    <t>Buffered</t>
  </si>
  <si>
    <t>Hungary</t>
  </si>
  <si>
    <t>Blowfish-256</t>
  </si>
  <si>
    <t>CactusVPN</t>
  </si>
  <si>
    <t>Five</t>
  </si>
  <si>
    <t>RSA-2048</t>
  </si>
  <si>
    <t>Celo</t>
  </si>
  <si>
    <t>Australia</t>
  </si>
  <si>
    <t>ChillGlobal</t>
  </si>
  <si>
    <t>T</t>
  </si>
  <si>
    <t>No SSL Cert</t>
  </si>
  <si>
    <t>CitizenVPN</t>
  </si>
  <si>
    <t>Encrypt.me</t>
  </si>
  <si>
    <t>CrypticVPN</t>
  </si>
  <si>
    <t>CryptoHippie</t>
  </si>
  <si>
    <t>CryptoStorm</t>
  </si>
  <si>
    <t>Iceland</t>
  </si>
  <si>
    <t>CyberGhost</t>
  </si>
  <si>
    <t>Romania</t>
  </si>
  <si>
    <t>DathoVPN</t>
  </si>
  <si>
    <t>Panama</t>
  </si>
  <si>
    <t>DefenceVPN</t>
  </si>
  <si>
    <t>Barbados</t>
  </si>
  <si>
    <t>Owned</t>
  </si>
  <si>
    <t>Disconnect.me</t>
  </si>
  <si>
    <t>DooVPN</t>
  </si>
  <si>
    <t>Not Disclosed</t>
  </si>
  <si>
    <t>DotVPN</t>
  </si>
  <si>
    <t>Doublehop</t>
  </si>
  <si>
    <t>EarthVPN</t>
  </si>
  <si>
    <t>Northern Cyprus</t>
  </si>
  <si>
    <t>MS-CHAPv2</t>
  </si>
  <si>
    <t>Incapsula</t>
  </si>
  <si>
    <t>EtherealVPN</t>
  </si>
  <si>
    <t>ExpressVPN</t>
  </si>
  <si>
    <t>British Virgin Islands</t>
  </si>
  <si>
    <t>CA-4096</t>
  </si>
  <si>
    <t>Faceless.ME</t>
  </si>
  <si>
    <t>Cyprus</t>
  </si>
  <si>
    <t>FinchVPN</t>
  </si>
  <si>
    <t>FlowVPN</t>
  </si>
  <si>
    <t>UK</t>
  </si>
  <si>
    <t>FlyVPN</t>
  </si>
  <si>
    <t>FoxyProxy</t>
  </si>
  <si>
    <t>Freedom-IP</t>
  </si>
  <si>
    <t>Freedome</t>
  </si>
  <si>
    <t>Finland</t>
  </si>
  <si>
    <t>FrootVPN</t>
  </si>
  <si>
    <t>FrostVPN</t>
  </si>
  <si>
    <t>GetFlix</t>
  </si>
  <si>
    <t>GhostPath</t>
  </si>
  <si>
    <t>GooseVPN</t>
  </si>
  <si>
    <t>Netherlands</t>
  </si>
  <si>
    <t>GoTrusted</t>
  </si>
  <si>
    <t>GoVPN</t>
  </si>
  <si>
    <t>Hide.me</t>
  </si>
  <si>
    <t>HideALLIP</t>
  </si>
  <si>
    <t>RSA-RC4</t>
  </si>
  <si>
    <t>RSA-1024</t>
  </si>
  <si>
    <t>HideIPVPN</t>
  </si>
  <si>
    <t>HideMyAss</t>
  </si>
  <si>
    <t>Hide My IP</t>
  </si>
  <si>
    <t>Hola!VPN</t>
  </si>
  <si>
    <t>Hotspot Shield</t>
  </si>
  <si>
    <t>HotVPN</t>
  </si>
  <si>
    <t>IBVPN</t>
  </si>
  <si>
    <t>Identity Cloaker</t>
  </si>
  <si>
    <t>IncognitoVPN</t>
  </si>
  <si>
    <t>In-Disguise</t>
  </si>
  <si>
    <t>Belize</t>
  </si>
  <si>
    <t>Insorg</t>
  </si>
  <si>
    <t>Integrity.st</t>
  </si>
  <si>
    <t>IntelliVPN</t>
  </si>
  <si>
    <t>Internetz.me</t>
  </si>
  <si>
    <t>IntroVPN</t>
  </si>
  <si>
    <t>Cloudflare</t>
  </si>
  <si>
    <t>IPinator</t>
  </si>
  <si>
    <t>IPredator</t>
  </si>
  <si>
    <t>IPVanish</t>
  </si>
  <si>
    <t>Ironsocket</t>
  </si>
  <si>
    <t>Ivacy</t>
  </si>
  <si>
    <t>IVPN</t>
  </si>
  <si>
    <t>Gibraltar</t>
  </si>
  <si>
    <t>Kepard</t>
  </si>
  <si>
    <t>Moldova</t>
  </si>
  <si>
    <t>LeVPN</t>
  </si>
  <si>
    <t>LibertyShield</t>
  </si>
  <si>
    <t>LibertyVPN</t>
  </si>
  <si>
    <t>LimeVPN</t>
  </si>
  <si>
    <t>LiquidVPN</t>
  </si>
  <si>
    <t>Mullvad</t>
  </si>
  <si>
    <t>My Expat Network</t>
  </si>
  <si>
    <t>Partial</t>
  </si>
  <si>
    <t>MyIP.io</t>
  </si>
  <si>
    <t>My Private Network</t>
  </si>
  <si>
    <t>MyVPN.Pro</t>
  </si>
  <si>
    <t>Netshade</t>
  </si>
  <si>
    <t>Newshosting</t>
  </si>
  <si>
    <t>NEXTGenVPN</t>
  </si>
  <si>
    <t>NolimitVPN</t>
  </si>
  <si>
    <t>Singapore</t>
  </si>
  <si>
    <t>NordVPN</t>
  </si>
  <si>
    <t>Norton WiFi Privacy</t>
  </si>
  <si>
    <t>NVPN</t>
  </si>
  <si>
    <t>Bosnia</t>
  </si>
  <si>
    <t>OctaneVPN</t>
  </si>
  <si>
    <t>OneVPN</t>
  </si>
  <si>
    <t>Opera (Browser) VPN</t>
  </si>
  <si>
    <t>Norway</t>
  </si>
  <si>
    <t>OverPlay</t>
  </si>
  <si>
    <t>OVPN.com</t>
  </si>
  <si>
    <t>DH-2048</t>
  </si>
  <si>
    <t>oVPN.to</t>
  </si>
  <si>
    <t>Perfect Privacy</t>
  </si>
  <si>
    <t>Switzerland</t>
  </si>
  <si>
    <t>Private Internet Access</t>
  </si>
  <si>
    <t>PrivatePackets.io</t>
  </si>
  <si>
    <t>British Indian Ocean</t>
  </si>
  <si>
    <t>PrivateTunnel</t>
  </si>
  <si>
    <t>PrivateVPN</t>
  </si>
  <si>
    <t>ProtonVPN</t>
  </si>
  <si>
    <t>Proxy.sh</t>
  </si>
  <si>
    <t>ProXPN</t>
  </si>
  <si>
    <t>Blowfish-512</t>
  </si>
  <si>
    <t>PRQ</t>
  </si>
  <si>
    <t>PureVPN</t>
  </si>
  <si>
    <t>RA4W VPN</t>
  </si>
  <si>
    <t>RogueVPN</t>
  </si>
  <si>
    <t>RootVPN</t>
  </si>
  <si>
    <t>SaferVPN</t>
  </si>
  <si>
    <t>Israel</t>
  </si>
  <si>
    <t>SecureVPN.com</t>
  </si>
  <si>
    <t>SecureVPN.to</t>
  </si>
  <si>
    <t>Mix</t>
  </si>
  <si>
    <t>SecurityKISS</t>
  </si>
  <si>
    <t>Ireland</t>
  </si>
  <si>
    <t>Seed4.Me</t>
  </si>
  <si>
    <t>Taiwan</t>
  </si>
  <si>
    <t>Seedboxes.cc</t>
  </si>
  <si>
    <t>ShadeYou</t>
  </si>
  <si>
    <t>SlickVPN</t>
  </si>
  <si>
    <t>Smart DNS Proxy</t>
  </si>
  <si>
    <t>SmartVPN</t>
  </si>
  <si>
    <t>Morocco</t>
  </si>
  <si>
    <t>Speedify</t>
  </si>
  <si>
    <t>Spotflux</t>
  </si>
  <si>
    <t>Steganos</t>
  </si>
  <si>
    <t>StrongVPN</t>
  </si>
  <si>
    <t>SwitchVPN</t>
  </si>
  <si>
    <t>India</t>
  </si>
  <si>
    <t>SumRando</t>
  </si>
  <si>
    <t>Mauritius</t>
  </si>
  <si>
    <t>SunVPN</t>
  </si>
  <si>
    <t>SuperVPN</t>
  </si>
  <si>
    <t>SurfEasy</t>
  </si>
  <si>
    <t>TGVPN</t>
  </si>
  <si>
    <t>TigerVPN</t>
  </si>
  <si>
    <t>Slovakia</t>
  </si>
  <si>
    <t>Torguard</t>
  </si>
  <si>
    <t>TorrentPrivacy</t>
  </si>
  <si>
    <t>TorVPN</t>
  </si>
  <si>
    <t>TotalVPN</t>
  </si>
  <si>
    <t>Traceless.me</t>
  </si>
  <si>
    <t>Trust.Zone</t>
  </si>
  <si>
    <t>TunnelBear</t>
  </si>
  <si>
    <t>Tunnelr</t>
  </si>
  <si>
    <t>TVWhenAway</t>
  </si>
  <si>
    <t>Unblock-Us</t>
  </si>
  <si>
    <t>Unblock VPN</t>
  </si>
  <si>
    <t>Unlocator</t>
  </si>
  <si>
    <t>UnoTelly</t>
  </si>
  <si>
    <t>Unseen Online</t>
  </si>
  <si>
    <t>Unspyable</t>
  </si>
  <si>
    <t>VanishedVPN</t>
  </si>
  <si>
    <t>VikingVPN</t>
  </si>
  <si>
    <t>VIP72</t>
  </si>
  <si>
    <t>VPN4All</t>
  </si>
  <si>
    <t>VPN Gate</t>
  </si>
  <si>
    <t>Japan</t>
  </si>
  <si>
    <t>VPN Land</t>
  </si>
  <si>
    <t>VPN Master</t>
  </si>
  <si>
    <t>VPN Shield</t>
  </si>
  <si>
    <t>Poland</t>
  </si>
  <si>
    <t>VPN Unlimited</t>
  </si>
  <si>
    <t>VPN.ac</t>
  </si>
  <si>
    <t>VPN.Asia</t>
  </si>
  <si>
    <t>VPN.cc</t>
  </si>
  <si>
    <t>Malta</t>
  </si>
  <si>
    <t>VPN.ht</t>
  </si>
  <si>
    <t>VPN.sh</t>
  </si>
  <si>
    <t>VPNArea</t>
  </si>
  <si>
    <t>Bulgaria</t>
  </si>
  <si>
    <t>VPNAUS</t>
  </si>
  <si>
    <t>VPNBaron</t>
  </si>
  <si>
    <t>VPNJack</t>
  </si>
  <si>
    <t>MPPE-128</t>
  </si>
  <si>
    <t>MSCHAP-v2</t>
  </si>
  <si>
    <t>VPNMe</t>
  </si>
  <si>
    <t>VPNSecure</t>
  </si>
  <si>
    <t>VPNShazam</t>
  </si>
  <si>
    <t>VPNTraffic</t>
  </si>
  <si>
    <t>VPNTunnel</t>
  </si>
  <si>
    <t>Blowfish-64</t>
  </si>
  <si>
    <t>VPNUK</t>
  </si>
  <si>
    <t>VyprVPN</t>
  </si>
  <si>
    <t>WASEL Pro</t>
  </si>
  <si>
    <t>Whoer</t>
  </si>
  <si>
    <t>WifiMask</t>
  </si>
  <si>
    <t>WindScribe</t>
  </si>
  <si>
    <t>WiTopia</t>
  </si>
  <si>
    <t>WorldVPN</t>
  </si>
  <si>
    <t>Zenmate</t>
  </si>
  <si>
    <t>ZoogVPN</t>
  </si>
  <si>
    <t>ZorroVPN</t>
  </si>
  <si>
    <t>ZPN</t>
  </si>
  <si>
    <t>UAE</t>
  </si>
  <si>
    <t>Timestamp</t>
  </si>
  <si>
    <t>Pytanie bez tytułu</t>
  </si>
</sst>
</file>

<file path=xl/styles.xml><?xml version="1.0" encoding="utf-8"?>
<styleSheet xmlns="http://schemas.openxmlformats.org/spreadsheetml/2006/main">
  <numFmts count="14">
    <numFmt numFmtId="5" formatCode="#,##0\ &quot;$&quot;;\-#,##0\ &quot;$&quot;"/>
    <numFmt numFmtId="6" formatCode="#,##0\ &quot;$&quot;;[Red]\-#,##0\ &quot;$&quot;"/>
    <numFmt numFmtId="7" formatCode="#,##0.00\ &quot;$&quot;;\-#,##0.00\ &quot;$&quot;"/>
    <numFmt numFmtId="8" formatCode="#,##0.00\ &quot;$&quot;;[Red]\-#,##0.00\ &quot;$&quot;"/>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0.00"/>
    <numFmt numFmtId="165" formatCode="_-_$* #,##0.00_ ;_-_$* \-#,##0.00\ ;_-_$* &quot;-&quot;??_ ;_-@_ "/>
    <numFmt numFmtId="166" formatCode="_-_$* #,##0_ ;_-_$* \-#,##0\ ;_-_$* &quot;-&quot;_ ;_-@_ "/>
    <numFmt numFmtId="167" formatCode="_-&quot;$&quot;* #,##0.00_ ;_-&quot;$&quot;* \-#,##0.00\ ;_-&quot;$&quot;* &quot;-&quot;??_ ;_-@_ "/>
    <numFmt numFmtId="168" formatCode="_-&quot;$&quot;* #,##0_ ;_-&quot;$&quot;* \-#,##0\ ;_-&quot;$&quot;* &quot;-&quot;_ ;_-@_ "/>
    <numFmt numFmtId="9" formatCode="0%"/>
  </numFmts>
  <fonts count="14">
    <font>
      <name val="Arial"/>
      <family val="1"/>
      <color rgb="FF000000"/>
      <sz val="10"/>
      <extLst>
        <ext uri="smNativeData">
          <pm:charSpec xmlns:pm="smNativeData" id="1715873531" ulstyle="none" kern="1">
            <pm:latin face="Arial" sz="200" lang="default"/>
            <pm:cs face="Basic Roman" sz="200" lang="default"/>
            <pm:ea face="Basic Roman" sz="200" lang="default"/>
          </pm:charSpec>
        </ext>
      </extLst>
    </font>
    <font>
      <name val="Basic Sans"/>
      <family val="1"/>
      <color rgb="FF000000"/>
      <sz val="10"/>
      <extLst>
        <ext uri="smNativeData">
          <pm:charSpec xmlns:pm="smNativeData" id="1715873531" ulstyle="none" kern="1">
            <pm:latin face="Basic Sans" sz="200" lang="default"/>
            <pm:cs face="Basic Roman" sz="200" lang="default"/>
            <pm:ea face="Basic Roman" sz="200" lang="default"/>
          </pm:charSpec>
        </ext>
      </extLst>
    </font>
    <font>
      <name val="Cambria"/>
      <family val="2"/>
      <b/>
      <color rgb="FF000000"/>
      <sz val="18"/>
      <extLst>
        <ext uri="smNativeData">
          <pm:charSpec xmlns:pm="smNativeData" id="1715873531" ulstyle="none" kern="1">
            <pm:latin face="Cambria" sz="360" lang="default" weight="bold"/>
            <pm:cs face="Basic Roman" sz="360" lang="default" weight="bold"/>
            <pm:ea face="Basic Roman" sz="360" lang="default" weight="bold"/>
          </pm:charSpec>
        </ext>
      </extLst>
    </font>
    <font>
      <name val="Cambria"/>
      <family val="2"/>
      <b/>
      <color rgb="FF000000"/>
      <sz val="14"/>
      <extLst>
        <ext uri="smNativeData">
          <pm:charSpec xmlns:pm="smNativeData" id="1715873531" ulstyle="none" kern="1">
            <pm:latin face="Cambria" sz="280" lang="default" weight="bold"/>
            <pm:cs face="Basic Roman" sz="280" lang="default" weight="bold"/>
            <pm:ea face="Basic Roman" sz="280" lang="default" weight="bold"/>
          </pm:charSpec>
        </ext>
      </extLst>
    </font>
    <font>
      <name val="Cambria"/>
      <family val="2"/>
      <b/>
      <color rgb="FF000000"/>
      <sz val="12"/>
      <extLst>
        <ext uri="smNativeData">
          <pm:charSpec xmlns:pm="smNativeData" id="1715873531" ulstyle="none" kern="1">
            <pm:latin face="Cambria" sz="240" lang="default" weight="bold"/>
            <pm:cs face="Basic Roman" sz="240" lang="default" weight="bold"/>
            <pm:ea face="Basic Roman" sz="240" lang="default" weight="bold"/>
          </pm:charSpec>
        </ext>
      </extLst>
    </font>
    <font>
      <name val="Cambria"/>
      <family val="2"/>
      <color rgb="FF999999"/>
      <sz val="11"/>
      <extLst>
        <ext uri="smNativeData">
          <pm:charSpec xmlns:pm="smNativeData" id="1715873531" fgClr="999999" ulstyle="none" kern="1">
            <pm:latin face="Cambria" sz="220" lang="default"/>
            <pm:cs face="Basic Roman" sz="220" lang="default"/>
            <pm:ea face="Basic Roman" sz="220" lang="default"/>
          </pm:charSpec>
        </ext>
      </extLst>
    </font>
    <font>
      <name val="Cambria"/>
      <family val="2"/>
      <b/>
      <color rgb="FF000000"/>
      <sz val="11"/>
      <extLst>
        <ext uri="smNativeData">
          <pm:charSpec xmlns:pm="smNativeData" id="1715873531" ulstyle="none" kern="1">
            <pm:latin face="Cambria" sz="220" lang="default" weight="bold"/>
            <pm:cs face="Basic Roman" sz="220" lang="default" weight="bold"/>
            <pm:ea face="Basic Roman" sz="220" lang="default" weight="bold"/>
          </pm:charSpec>
        </ext>
      </extLst>
    </font>
    <font>
      <name val="Cambria"/>
      <family val="2"/>
      <b/>
      <color rgb="FF000000"/>
      <sz val="10"/>
      <extLst>
        <ext uri="smNativeData">
          <pm:charSpec xmlns:pm="smNativeData" id="1715873531" ulstyle="none" kern="1">
            <pm:latin face="Cambria" sz="200" lang="default" weight="bold"/>
            <pm:cs face="Basic Roman" sz="200" lang="default" weight="bold"/>
            <pm:ea face="Basic Roman" sz="200" lang="default" weight="bold"/>
          </pm:charSpec>
        </ext>
      </extLst>
    </font>
    <font>
      <name val="Cambria"/>
      <family val="2"/>
      <color rgb="FF000000"/>
      <sz val="11"/>
      <extLst>
        <ext uri="smNativeData">
          <pm:charSpec xmlns:pm="smNativeData" id="1715873531" ulstyle="none" kern="1">
            <pm:latin face="Cambria" sz="220" lang="default"/>
            <pm:cs face="Basic Roman" sz="220" lang="default"/>
            <pm:ea face="Basic Roman" sz="220" lang="default"/>
          </pm:charSpec>
        </ext>
      </extLst>
    </font>
    <font>
      <name val="Arial"/>
      <family val="1"/>
      <color rgb="FF000000"/>
      <sz val="11"/>
      <extLst>
        <ext uri="smNativeData">
          <pm:charSpec xmlns:pm="smNativeData" id="1715873531" ulstyle="none" kern="1">
            <pm:latin face="Arial" sz="220" lang="default"/>
            <pm:cs face="Basic Roman" sz="220" lang="default"/>
            <pm:ea face="Basic Roman" sz="220" lang="default"/>
          </pm:charSpec>
        </ext>
      </extLst>
    </font>
    <font>
      <name val="Cambria"/>
      <family val="2"/>
      <color rgb="FF0000FF"/>
      <sz val="11"/>
      <u val="single"/>
      <extLst>
        <ext uri="smNativeData">
          <pm:charSpec xmlns:pm="smNativeData" id="1715873531" fgClr="0000FF" ulstyle="single" kern="1">
            <pm:latin face="Cambria" sz="220" lang="default"/>
            <pm:cs face="Basic Roman" sz="220" lang="default"/>
            <pm:ea face="Basic Roman" sz="220" lang="default"/>
          </pm:charSpec>
        </ext>
      </extLst>
    </font>
    <font>
      <name val="Cambria"/>
      <family val="2"/>
      <color rgb="FFD9D9D9"/>
      <sz val="11"/>
      <extLst>
        <ext uri="smNativeData">
          <pm:charSpec xmlns:pm="smNativeData" id="1715873531" fgClr="D9D9D9" ulstyle="none" kern="1">
            <pm:latin face="Cambria" sz="220" lang="default"/>
            <pm:cs face="Basic Roman" sz="220" lang="default"/>
            <pm:ea face="Basic Roman" sz="220" lang="default"/>
          </pm:charSpec>
        </ext>
      </extLst>
    </font>
    <font>
      <name val="Arial"/>
      <family val="1"/>
      <b/>
      <color rgb="FFF3F3F3"/>
      <sz val="11"/>
      <extLst>
        <ext uri="smNativeData">
          <pm:charSpec xmlns:pm="smNativeData" id="1715873531" fgClr="F3F3F3" ulstyle="none" kern="1">
            <pm:latin face="Arial" sz="220" lang="default" weight="bold"/>
            <pm:cs face="Basic Roman" sz="220" lang="default" weight="bold"/>
            <pm:ea face="Basic Roman" sz="220" lang="default" weight="bold"/>
          </pm:charSpec>
        </ext>
      </extLst>
    </font>
    <font>
      <name val="Arial"/>
      <family val="1"/>
      <color rgb="FFF3F3F3"/>
      <sz val="11"/>
      <u val="single"/>
      <extLst>
        <ext uri="smNativeData">
          <pm:charSpec xmlns:pm="smNativeData" id="1715873531" fgClr="F3F3F3" ulstyle="single" kern="1">
            <pm:latin face="Arial" sz="220" lang="default"/>
            <pm:cs face="Basic Roman" sz="220" lang="default"/>
            <pm:ea face="Basic Roman" sz="220" lang="default"/>
            <hyperlink type="6" url="https://thatoneprivacysite.net/" location="" text="https://thatoneprivacysite.net"/>
          </pm:charSpec>
        </ext>
      </extLst>
    </font>
  </fonts>
  <fills count="37">
    <fill>
      <patternFill patternType="none"/>
    </fill>
    <fill>
      <patternFill patternType="gray125"/>
    </fill>
    <fill>
      <patternFill patternType="solid">
        <fgColor rgb="FFD9D9D9"/>
        <bgColor rgb="FFFFFFFF"/>
        <extLst>
          <ext uri="smNativeData">
            <pm:shade xmlns:pm="smNativeData" id="1715873531" type="1" fgLvl="100" fgClr="00D9D9D9" bgLvl="0" bgClr="00B6D7A8"/>
          </ext>
        </extLst>
      </patternFill>
    </fill>
    <fill>
      <patternFill patternType="solid">
        <fgColor rgb="FFD9D9D9"/>
        <bgColor rgb="FFFFFFFF"/>
        <extLst>
          <ext uri="smNativeData">
            <pm:shade xmlns:pm="smNativeData" id="1715873531" type="1" fgLvl="100" fgClr="00D9D9D9" bgLvl="0" bgClr="00B6D7A8"/>
          </ext>
        </extLst>
      </patternFill>
    </fill>
    <fill>
      <patternFill patternType="solid">
        <fgColor rgb="FFD9D9D9"/>
        <bgColor rgb="FFFFFFFF"/>
        <extLst>
          <ext uri="smNativeData">
            <pm:shade xmlns:pm="smNativeData" id="1715873531" type="1" fgLvl="100" fgClr="00D9D9D9" bgLvl="0" bgClr="00B6D7A8"/>
          </ext>
        </extLst>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rgb="FF57BB8A"/>
        <bgColor rgb="FFFFFFFF"/>
        <extLst>
          <ext uri="smNativeData">
            <pm:shade xmlns:pm="smNativeData" id="1715873531" type="1" fgLvl="100" fgClr="0057BB8A" bgLvl="0" bgClr="008FC47E"/>
          </ext>
        </extLst>
      </patternFill>
    </fill>
    <fill>
      <patternFill patternType="solid">
        <fgColor rgb="FF57BB8A"/>
        <bgColor rgb="FFFFFFFF"/>
        <extLst>
          <ext uri="smNativeData">
            <pm:shade xmlns:pm="smNativeData" id="1715873531" type="1" fgLvl="100" fgClr="0057BB8A" bgLvl="0" bgClr="008FC47E"/>
          </ext>
        </extLst>
      </patternFill>
    </fill>
    <fill>
      <patternFill patternType="solid">
        <fgColor rgb="FFE67C73"/>
        <bgColor rgb="FFFFFFFF"/>
        <extLst>
          <ext uri="smNativeData">
            <pm:shade xmlns:pm="smNativeData" id="1715873531" type="1" fgLvl="100" fgClr="00E67C73" bgLvl="0" bgClr="00F2A96D"/>
          </ext>
        </extLst>
      </patternFill>
    </fill>
    <fill>
      <patternFill patternType="solid">
        <fgColor rgb="FFFFD666"/>
        <bgColor rgb="FFFFFFFF"/>
        <extLst>
          <ext uri="smNativeData">
            <pm:shade xmlns:pm="smNativeData" id="1715873531" type="1" fgLvl="100" fgClr="00FFD666" bgLvl="0" bgClr="00FED166"/>
          </ext>
        </extLst>
      </patternFill>
    </fill>
    <fill>
      <patternFill patternType="solid">
        <fgColor rgb="FFE67C73"/>
        <bgColor rgb="FFFFFFFF"/>
        <extLst>
          <ext uri="smNativeData">
            <pm:shade xmlns:pm="smNativeData" id="1715873531" type="1" fgLvl="100" fgClr="00E67C73" bgLvl="0" bgClr="00F2A96D"/>
          </ext>
        </extLst>
      </patternFill>
    </fill>
    <fill>
      <patternFill patternType="solid">
        <fgColor rgb="FFFFD666"/>
        <bgColor rgb="FFFFFFFF"/>
        <extLst>
          <ext uri="smNativeData">
            <pm:shade xmlns:pm="smNativeData" id="1715873531" type="1" fgLvl="100" fgClr="00FFD666" bgLvl="0" bgClr="00FED166"/>
          </ext>
        </extLst>
      </patternFill>
    </fill>
    <fill>
      <patternFill patternType="solid">
        <fgColor rgb="FFF5B36B"/>
        <bgColor rgb="FFFFFFFF"/>
        <extLst>
          <ext uri="smNativeData">
            <pm:shade xmlns:pm="smNativeData" id="1715873531" type="1" fgLvl="100" fgClr="00F5B36B" bgLvl="0" bgClr="00F2A96D"/>
          </ext>
        </extLst>
      </patternFill>
    </fill>
    <fill>
      <patternFill patternType="solid">
        <fgColor rgb="FFDDD16D"/>
        <bgColor rgb="FFFFFFFF"/>
        <extLst>
          <ext uri="smNativeData">
            <pm:shade xmlns:pm="smNativeData" id="1715873531" type="1" fgLvl="100" fgClr="00DDD16D" bgLvl="0" bgClr="00E3D16C"/>
          </ext>
        </extLst>
      </patternFill>
    </fill>
    <fill>
      <patternFill patternType="solid">
        <fgColor rgb="FFF2A96D"/>
        <bgColor rgb="FFFFFFFF"/>
        <extLst>
          <ext uri="smNativeData">
            <pm:shade xmlns:pm="smNativeData" id="1715873531" type="1" fgLvl="100" fgClr="00F2A96D" bgLvl="0" bgClr="00F5B36B"/>
          </ext>
        </extLst>
      </patternFill>
    </fill>
    <fill>
      <patternFill patternType="solid">
        <fgColor rgb="FF8FC47E"/>
        <bgColor rgb="FFFFFFFF"/>
        <extLst>
          <ext uri="smNativeData">
            <pm:shade xmlns:pm="smNativeData" id="1715873531" type="1" fgLvl="100" fgClr="008FC47E" bgLvl="0" bgClr="00B2C977"/>
          </ext>
        </extLst>
      </patternFill>
    </fill>
    <fill>
      <patternFill patternType="solid">
        <fgColor rgb="FFFED166"/>
        <bgColor rgb="FFFFFFFF"/>
        <extLst>
          <ext uri="smNativeData">
            <pm:shade xmlns:pm="smNativeData" id="1715873531" type="1" fgLvl="100" fgClr="00FED166" bgLvl="0" bgClr="00FFD666"/>
          </ext>
        </extLst>
      </patternFill>
    </fill>
    <fill>
      <patternFill patternType="solid">
        <fgColor rgb="FFE3D16C"/>
        <bgColor rgb="FFFFFFFF"/>
        <extLst>
          <ext uri="smNativeData">
            <pm:shade xmlns:pm="smNativeData" id="1715873531" type="1" fgLvl="100" fgClr="00E3D16C" bgLvl="0" bgClr="00DDD16D"/>
          </ext>
        </extLst>
      </patternFill>
    </fill>
    <fill>
      <patternFill patternType="solid">
        <fgColor rgb="FFB2C977"/>
        <bgColor rgb="FFFFFFFF"/>
        <extLst>
          <ext uri="smNativeData">
            <pm:shade xmlns:pm="smNativeData" id="1715873531" type="1" fgLvl="100" fgClr="00B2C977" bgLvl="0" bgClr="00C2CC73"/>
          </ext>
        </extLst>
      </patternFill>
    </fill>
    <fill>
      <patternFill patternType="solid">
        <fgColor rgb="FFC2CC73"/>
        <bgColor rgb="FFFFFFFF"/>
        <extLst>
          <ext uri="smNativeData">
            <pm:shade xmlns:pm="smNativeData" id="1715873531" type="1" fgLvl="100" fgClr="00C2CC73" bgLvl="0" bgClr="00B2C977"/>
          </ext>
        </extLst>
      </patternFill>
    </fill>
    <fill>
      <patternFill patternType="none"/>
    </fill>
    <fill>
      <patternFill patternType="none"/>
    </fill>
    <fill>
      <patternFill patternType="none"/>
    </fill>
    <fill>
      <patternFill patternType="solid">
        <fgColor rgb="FF434343"/>
        <bgColor rgb="FFFFFFFF"/>
        <extLst>
          <ext uri="smNativeData">
            <pm:shade xmlns:pm="smNativeData" id="1715873531" type="1" fgLvl="100" fgClr="00434343" bgLvl="0" bgClr="00333300"/>
          </ext>
        </extLst>
      </patternFill>
    </fill>
    <fill>
      <patternFill patternType="solid">
        <fgColor rgb="FF434343"/>
        <bgColor rgb="FFFFFFFF"/>
        <extLst>
          <ext uri="smNativeData">
            <pm:shade xmlns:pm="smNativeData" id="1715873531" type="1" fgLvl="100" fgClr="00434343" bgLvl="0" bgClr="00333300"/>
          </ext>
        </extLst>
      </patternFill>
    </fill>
    <fill>
      <patternFill patternType="solid">
        <fgColor rgb="FFFFFFFF"/>
        <bgColor rgb="FFFFFFFF"/>
        <extLst>
          <ext uri="smNativeData">
            <pm:shade xmlns:pm="smNativeData" id="1715873531" type="1" fgLvl="100" fgClr="00FFFFFF" bgLvl="100" bgClr="00000000"/>
          </ext>
        </extLst>
      </patternFill>
    </fill>
  </fills>
  <borders count="36">
    <border>
      <left style="none">
        <color rgb="FF000000"/>
      </left>
      <right style="none">
        <color rgb="FF000000"/>
      </right>
      <top style="none">
        <color rgb="FF000000"/>
      </top>
      <bottom style="none">
        <color rgb="FF000000"/>
      </bottom>
      <extLst>
        <ext uri="smNativeData">
          <pm:border xmlns:pm="smNativeData" id="1715873531"/>
        </ext>
      </extLst>
    </border>
    <border>
      <left style="thin">
        <color rgb="FF000000"/>
      </left>
      <right style="thin">
        <color rgb="FF000000"/>
      </right>
      <top style="none">
        <color rgb="FF000000"/>
      </top>
      <bottom style="none">
        <color rgb="FF000000"/>
      </bottom>
      <extLst>
        <ext uri="smNativeData">
          <pm:border xmlns:pm="smNativeData" id="1715873531">
            <pm:line position="left" type="1" style="0" width="20" dist="20" width2="20" rgb="000000"/>
            <pm:line position="right" type="1" style="0" width="20" dist="20" width2="20" rgb="000000"/>
          </pm:border>
        </ext>
      </extLst>
    </border>
    <border>
      <left style="none">
        <color rgb="FF000000"/>
      </left>
      <right style="none">
        <color rgb="FF000000"/>
      </right>
      <top style="none">
        <color rgb="FF000000"/>
      </top>
      <bottom style="none">
        <color rgb="FF000000"/>
      </bottom>
      <extLst>
        <ext uri="smNativeData">
          <pm:border xmlns:pm="smNativeData" id="1715873531"/>
        </ext>
      </extLst>
    </border>
    <border>
      <left style="none">
        <color rgb="FF000000"/>
      </left>
      <right style="none">
        <color rgb="FF000000"/>
      </right>
      <top style="thin">
        <color rgb="FF000000"/>
      </top>
      <bottom style="none">
        <color rgb="FF000000"/>
      </bottom>
      <extLst>
        <ext uri="smNativeData">
          <pm:border xmlns:pm="smNativeData" id="1715873531">
            <pm:line position="top" type="1" style="0" width="20" dist="20" width2="20" rgb="000000"/>
          </pm:border>
        </ext>
      </extLst>
    </border>
    <border>
      <left style="thin">
        <color rgb="FF000000"/>
      </left>
      <right style="thin">
        <color rgb="FF000000"/>
      </right>
      <top style="thin">
        <color rgb="FF000000"/>
      </top>
      <bottom style="none">
        <color rgb="FF000000"/>
      </bottom>
      <extLst>
        <ext uri="smNativeData">
          <pm:border xmlns:pm="smNativeData" id="1715873531">
            <pm:line position="top" type="1" style="0" width="20" dist="20" width2="20" rgb="000000"/>
            <pm:line position="left" type="1" style="0" width="20" dist="20" width2="20" rgb="000000"/>
            <pm:line position="right" type="1" style="0" width="20" dist="20" width2="20" rgb="000000"/>
          </pm:border>
        </ext>
      </extLst>
    </border>
    <border>
      <left style="thin">
        <color rgb="FF000000"/>
      </left>
      <right style="thin">
        <color rgb="FF000000"/>
      </right>
      <top style="thin">
        <color rgb="FF000000"/>
      </top>
      <bottom style="thin">
        <color rgb="FF000000"/>
      </bottom>
      <extLst>
        <ext uri="smNativeData">
          <pm:border xmlns:pm="smNativeData" id="1715873531">
            <pm:line position="top" type="1" style="0" width="20" dist="20" width2="20" rgb="000000"/>
            <pm:line position="bottom" type="1" style="0" width="20" dist="20" width2="20" rgb="000000"/>
            <pm:line position="left" type="1" style="0" width="20" dist="20" width2="20" rgb="000000"/>
            <pm:line position="right" type="1" style="0" width="20" dist="20" width2="20" rgb="000000"/>
          </pm:border>
        </ext>
      </extLst>
    </border>
    <border>
      <left style="none">
        <color rgb="FF000000"/>
      </left>
      <right style="none">
        <color rgb="FF000000"/>
      </right>
      <top style="thin">
        <color rgb="FF000000"/>
      </top>
      <bottom style="thin">
        <color rgb="FF000000"/>
      </bottom>
      <extLst>
        <ext uri="smNativeData">
          <pm:border xmlns:pm="smNativeData" id="1715873531">
            <pm:line position="top" type="1" style="0" width="20" dist="20" width2="20" rgb="000000"/>
            <pm:line position="bottom" type="1" style="0" width="20" dist="20" width2="20" rgb="000000"/>
          </pm:border>
        </ext>
      </extLst>
    </border>
    <border>
      <left style="thin">
        <color rgb="FF000000"/>
      </left>
      <right style="thin">
        <color rgb="FF000000"/>
      </right>
      <top style="none">
        <color rgb="FF000000"/>
      </top>
      <bottom style="thin">
        <color rgb="FF000000"/>
      </bottom>
      <extLst>
        <ext uri="smNativeData">
          <pm:border xmlns:pm="smNativeData" id="1715873531">
            <pm:line position="bottom" type="1" style="0" width="20" dist="20" width2="20" rgb="000000"/>
            <pm:line position="left" type="1" style="0" width="20" dist="20" width2="20" rgb="000000"/>
            <pm:line position="right" type="1" style="0" width="20" dist="20" width2="20" rgb="000000"/>
          </pm:border>
        </ext>
      </extLst>
    </border>
    <border>
      <left style="thin">
        <color rgb="FF000000"/>
      </left>
      <right style="none">
        <color rgb="FF000000"/>
      </right>
      <top style="thin">
        <color rgb="FF000000"/>
      </top>
      <bottom style="none">
        <color rgb="FF000000"/>
      </bottom>
      <extLst>
        <ext uri="smNativeData">
          <pm:border xmlns:pm="smNativeData" id="1715873531">
            <pm:line position="top" type="1" style="0" width="20" dist="20" width2="20" rgb="000000"/>
            <pm:line position="left" type="1" style="0" width="20" dist="20" width2="20" rgb="000000"/>
          </pm:border>
        </ext>
      </extLst>
    </border>
    <border>
      <left style="none">
        <color rgb="FF000000"/>
      </left>
      <right style="thin">
        <color rgb="FF000000"/>
      </right>
      <top style="thin">
        <color rgb="FF000000"/>
      </top>
      <bottom style="none">
        <color rgb="FF000000"/>
      </bottom>
      <extLst>
        <ext uri="smNativeData">
          <pm:border xmlns:pm="smNativeData" id="1715873531">
            <pm:line position="top" type="1" style="0" width="20" dist="20" width2="20" rgb="000000"/>
            <pm:line position="right" type="1" style="0" width="20" dist="20" width2="20" rgb="000000"/>
          </pm:border>
        </ext>
      </extLst>
    </border>
    <border>
      <left style="thin">
        <color rgb="FF000000"/>
      </left>
      <right style="none">
        <color rgb="FF000000"/>
      </right>
      <top style="thin">
        <color rgb="FF000000"/>
      </top>
      <bottom style="thin">
        <color rgb="FF000000"/>
      </bottom>
      <extLst>
        <ext uri="smNativeData">
          <pm:border xmlns:pm="smNativeData" id="1715873531">
            <pm:line position="top" type="1" style="0" width="20" dist="20" width2="20" rgb="000000"/>
            <pm:line position="bottom" type="1" style="0" width="20" dist="20" width2="20" rgb="000000"/>
            <pm:line position="left" type="1" style="0" width="20" dist="20" width2="20" rgb="000000"/>
          </pm:border>
        </ext>
      </extLst>
    </border>
    <border>
      <left style="none">
        <color rgb="FF000000"/>
      </left>
      <right style="thin">
        <color rgb="FF000000"/>
      </right>
      <top style="thin">
        <color rgb="FF000000"/>
      </top>
      <bottom style="thin">
        <color rgb="FF000000"/>
      </bottom>
      <extLst>
        <ext uri="smNativeData">
          <pm:border xmlns:pm="smNativeData" id="1715873531">
            <pm:line position="top" type="1" style="0" width="20" dist="20" width2="20" rgb="000000"/>
            <pm:line position="bottom" type="1" style="0" width="20" dist="20" width2="20" rgb="000000"/>
            <pm:line position="right" type="1" style="0" width="20" dist="20" width2="20" rgb="000000"/>
          </pm:border>
        </ext>
      </extLst>
    </border>
    <border>
      <left style="none">
        <color rgb="FF000000"/>
      </left>
      <right style="none">
        <color rgb="FF000000"/>
      </right>
      <top style="thin">
        <color rgb="FF000000"/>
      </top>
      <bottom style="none">
        <color rgb="FF000000"/>
      </bottom>
      <extLst>
        <ext uri="smNativeData">
          <pm:border xmlns:pm="smNativeData" id="1715873531">
            <pm:line position="top" type="1" style="0" width="20" dist="20" width2="20" rgb="000000"/>
          </pm:border>
        </ext>
      </extLst>
    </border>
    <border>
      <left style="thin">
        <color rgb="FF000000"/>
      </left>
      <right style="thin">
        <color rgb="FF000000"/>
      </right>
      <top style="none">
        <color rgb="FF000000"/>
      </top>
      <bottom style="none">
        <color rgb="FF000000"/>
      </bottom>
      <extLst>
        <ext uri="smNativeData">
          <pm:border xmlns:pm="smNativeData" id="1715873531">
            <pm:line position="left" type="1" style="0" width="20" dist="20" width2="20" rgb="000000"/>
            <pm:line position="right" type="1" style="0" width="20" dist="20" width2="20" rgb="000000"/>
          </pm:border>
        </ext>
      </extLst>
    </border>
    <border>
      <left style="thin">
        <color rgb="FF000000"/>
      </left>
      <right style="none">
        <color rgb="FF000000"/>
      </right>
      <top style="none">
        <color rgb="FF000000"/>
      </top>
      <bottom style="none">
        <color rgb="FF000000"/>
      </bottom>
      <extLst>
        <ext uri="smNativeData">
          <pm:border xmlns:pm="smNativeData" id="1715873531">
            <pm:line position="left" type="1" style="0" width="20" dist="20" width2="20" rgb="000000"/>
          </pm:border>
        </ext>
      </extLst>
    </border>
    <border>
      <left style="none">
        <color rgb="FF000000"/>
      </left>
      <right style="thin">
        <color rgb="FF000000"/>
      </right>
      <top style="none">
        <color rgb="FF000000"/>
      </top>
      <bottom style="none">
        <color rgb="FF000000"/>
      </bottom>
      <extLst>
        <ext uri="smNativeData">
          <pm:border xmlns:pm="smNativeData" id="1715873531">
            <pm:line position="right" type="1" style="0" width="20" dist="20" width2="20" rgb="000000"/>
          </pm:border>
        </ext>
      </extLst>
    </border>
    <border>
      <left style="none">
        <color rgb="FF000000"/>
      </left>
      <right style="none">
        <color rgb="FF000000"/>
      </right>
      <top style="none">
        <color rgb="FF000000"/>
      </top>
      <bottom style="none">
        <color rgb="FF000000"/>
      </bottom>
      <extLst>
        <ext uri="smNativeData">
          <pm:border xmlns:pm="smNativeData" id="1715873531"/>
        </ext>
      </extLst>
    </border>
    <border>
      <left style="none">
        <color rgb="FF000000"/>
      </left>
      <right style="thin">
        <color rgb="FF000000"/>
      </right>
      <top style="none">
        <color rgb="FF000000"/>
      </top>
      <bottom style="none">
        <color rgb="FF000000"/>
      </bottom>
      <extLst>
        <ext uri="smNativeData">
          <pm:border xmlns:pm="smNativeData" id="1715873531">
            <pm:line position="right" type="1" style="0" width="20" dist="20" width2="20" rgb="000000"/>
          </pm:border>
        </ext>
      </extLst>
    </border>
    <border>
      <left style="none">
        <color rgb="FF000000"/>
      </left>
      <right style="none">
        <color rgb="FF000000"/>
      </right>
      <top style="none">
        <color rgb="FF000000"/>
      </top>
      <bottom style="none">
        <color rgb="FF000000"/>
      </bottom>
      <extLst>
        <ext uri="smNativeData">
          <pm:border xmlns:pm="smNativeData" id="1715873531"/>
        </ext>
      </extLst>
    </border>
    <border>
      <left style="none">
        <color rgb="FF000000"/>
      </left>
      <right style="none">
        <color rgb="FF000000"/>
      </right>
      <top style="none">
        <color rgb="FF000000"/>
      </top>
      <bottom style="none">
        <color rgb="FF000000"/>
      </bottom>
      <extLst>
        <ext uri="smNativeData">
          <pm:border xmlns:pm="smNativeData" id="1715873531"/>
        </ext>
      </extLst>
    </border>
    <border>
      <left style="none">
        <color rgb="FF000000"/>
      </left>
      <right style="thin">
        <color rgb="FF000000"/>
      </right>
      <top style="none">
        <color rgb="FF000000"/>
      </top>
      <bottom style="none">
        <color rgb="FF000000"/>
      </bottom>
      <extLst>
        <ext uri="smNativeData">
          <pm:border xmlns:pm="smNativeData" id="1715873531">
            <pm:line position="right" type="1" style="0" width="20" dist="20" width2="20" rgb="000000"/>
          </pm:border>
        </ext>
      </extLst>
    </border>
    <border>
      <left style="none">
        <color rgb="FF000000"/>
      </left>
      <right style="thin">
        <color rgb="FF000000"/>
      </right>
      <top style="none">
        <color rgb="FF000000"/>
      </top>
      <bottom style="none">
        <color rgb="FF000000"/>
      </bottom>
      <extLst>
        <ext uri="smNativeData">
          <pm:border xmlns:pm="smNativeData" id="1715873531">
            <pm:line position="right" type="1" style="0" width="20" dist="20" width2="20" rgb="000000"/>
          </pm:border>
        </ext>
      </extLst>
    </border>
    <border>
      <left style="thin">
        <color rgb="FF000000"/>
      </left>
      <right style="none">
        <color rgb="FF000000"/>
      </right>
      <top style="none">
        <color rgb="FF000000"/>
      </top>
      <bottom style="none">
        <color rgb="FF000000"/>
      </bottom>
      <extLst>
        <ext uri="smNativeData">
          <pm:border xmlns:pm="smNativeData" id="1715873531">
            <pm:line position="left" type="1" style="0" width="20" dist="20" width2="20" rgb="000000"/>
          </pm:border>
        </ext>
      </extLst>
    </border>
    <border>
      <left style="none">
        <color rgb="FF000000"/>
      </left>
      <right style="thin">
        <color rgb="FF000000"/>
      </right>
      <top style="none">
        <color rgb="FF000000"/>
      </top>
      <bottom style="none">
        <color rgb="FF000000"/>
      </bottom>
      <extLst>
        <ext uri="smNativeData">
          <pm:border xmlns:pm="smNativeData" id="1715873531">
            <pm:line position="right" type="1" style="0" width="20" dist="20" width2="20" rgb="000000"/>
          </pm:border>
        </ext>
      </extLst>
    </border>
    <border>
      <left style="none">
        <color rgb="FF000000"/>
      </left>
      <right style="none">
        <color rgb="FF000000"/>
      </right>
      <top style="none">
        <color rgb="FF000000"/>
      </top>
      <bottom style="none">
        <color rgb="FF000000"/>
      </bottom>
      <extLst>
        <ext uri="smNativeData">
          <pm:border xmlns:pm="smNativeData" id="1715873531"/>
        </ext>
      </extLst>
    </border>
    <border>
      <left style="thin">
        <color rgb="FF000000"/>
      </left>
      <right style="none">
        <color rgb="FF000000"/>
      </right>
      <top style="none">
        <color rgb="FF000000"/>
      </top>
      <bottom style="none">
        <color rgb="FF000000"/>
      </bottom>
      <extLst>
        <ext uri="smNativeData">
          <pm:border xmlns:pm="smNativeData" id="1715873531">
            <pm:line position="left" type="1" style="0" width="20" dist="20" width2="20" rgb="000000"/>
          </pm:border>
        </ext>
      </extLst>
    </border>
    <border>
      <left style="none">
        <color rgb="FF000000"/>
      </left>
      <right style="thin">
        <color rgb="FF000000"/>
      </right>
      <top style="none">
        <color rgb="FF000000"/>
      </top>
      <bottom style="none">
        <color rgb="FF000000"/>
      </bottom>
      <extLst>
        <ext uri="smNativeData">
          <pm:border xmlns:pm="smNativeData" id="1715873531">
            <pm:line position="right" type="1" style="0" width="20" dist="20" width2="20" rgb="000000"/>
          </pm:border>
        </ext>
      </extLst>
    </border>
    <border>
      <left style="none">
        <color rgb="FF000000"/>
      </left>
      <right style="none">
        <color rgb="FF000000"/>
      </right>
      <top style="none">
        <color rgb="FF000000"/>
      </top>
      <bottom style="none">
        <color rgb="FF000000"/>
      </bottom>
      <extLst>
        <ext uri="smNativeData">
          <pm:border xmlns:pm="smNativeData" id="1715873531"/>
        </ext>
      </extLst>
    </border>
    <border>
      <left style="none">
        <color rgb="FF000000"/>
      </left>
      <right style="none">
        <color rgb="FF000000"/>
      </right>
      <top style="none">
        <color rgb="FF000000"/>
      </top>
      <bottom style="none">
        <color rgb="FF000000"/>
      </bottom>
      <extLst>
        <ext uri="smNativeData">
          <pm:border xmlns:pm="smNativeData" id="1715873531"/>
        </ext>
      </extLst>
    </border>
    <border>
      <left style="none">
        <color rgb="FF000000"/>
      </left>
      <right style="none">
        <color rgb="FF000000"/>
      </right>
      <top style="none">
        <color rgb="FF000000"/>
      </top>
      <bottom style="none">
        <color rgb="FF000000"/>
      </bottom>
      <extLst>
        <ext uri="smNativeData">
          <pm:border xmlns:pm="smNativeData" id="1715873531"/>
        </ext>
      </extLst>
    </border>
    <border>
      <left style="thin">
        <color rgb="FF000000"/>
      </left>
      <right style="none">
        <color rgb="FF000000"/>
      </right>
      <top style="none">
        <color rgb="FF000000"/>
      </top>
      <bottom style="thin">
        <color rgb="FF000000"/>
      </bottom>
      <extLst>
        <ext uri="smNativeData">
          <pm:border xmlns:pm="smNativeData" id="1715873531">
            <pm:line position="bottom" type="1" style="0" width="20" dist="20" width2="20" rgb="000000"/>
            <pm:line position="left" type="1" style="0" width="20" dist="20" width2="20" rgb="000000"/>
          </pm:border>
        </ext>
      </extLst>
    </border>
    <border>
      <left style="none">
        <color rgb="FF000000"/>
      </left>
      <right style="none">
        <color rgb="FF000000"/>
      </right>
      <top style="none">
        <color rgb="FF000000"/>
      </top>
      <bottom style="thin">
        <color rgb="FF000000"/>
      </bottom>
      <extLst>
        <ext uri="smNativeData">
          <pm:border xmlns:pm="smNativeData" id="1715873531">
            <pm:line position="bottom" type="1" style="0" width="20" dist="20" width2="20" rgb="000000"/>
          </pm:border>
        </ext>
      </extLst>
    </border>
    <border>
      <left style="none">
        <color rgb="FF000000"/>
      </left>
      <right style="thin">
        <color rgb="FF000000"/>
      </right>
      <top style="none">
        <color rgb="FF000000"/>
      </top>
      <bottom style="thin">
        <color rgb="FF000000"/>
      </bottom>
      <extLst>
        <ext uri="smNativeData">
          <pm:border xmlns:pm="smNativeData" id="1715873531">
            <pm:line position="bottom" type="1" style="0" width="20" dist="20" width2="20" rgb="000000"/>
            <pm:line position="right" type="1" style="0" width="20" dist="20" width2="20" rgb="000000"/>
          </pm:border>
        </ext>
      </extLst>
    </border>
    <border>
      <left style="thin">
        <color rgb="FF000000"/>
      </left>
      <right style="thin">
        <color rgb="FF000000"/>
      </right>
      <top style="thin">
        <color rgb="FF000000"/>
      </top>
      <bottom style="none">
        <color rgb="FF000000"/>
      </bottom>
      <extLst>
        <ext uri="smNativeData">
          <pm:border xmlns:pm="smNativeData" id="1715873531">
            <pm:line position="top" type="1" style="0" width="20" dist="20" width2="20" rgb="000000"/>
            <pm:line position="left" type="1" style="0" width="20" dist="20" width2="20" rgb="000000"/>
            <pm:line position="right" type="1" style="0" width="20" dist="20" width2="20" rgb="000000"/>
          </pm:border>
        </ext>
      </extLst>
    </border>
    <border>
      <left style="thin">
        <color rgb="FF000000"/>
      </left>
      <right style="thin">
        <color rgb="FF000000"/>
      </right>
      <top style="none">
        <color rgb="FF000000"/>
      </top>
      <bottom style="thin">
        <color rgb="FF000000"/>
      </bottom>
      <extLst>
        <ext uri="smNativeData">
          <pm:border xmlns:pm="smNativeData" id="1715873531">
            <pm:line position="bottom" type="1" style="0" width="20" dist="20" width2="20" rgb="000000"/>
            <pm:line position="left" type="1" style="0" width="20" dist="20" width2="20" rgb="000000"/>
            <pm:line position="right" type="1" style="0" width="20" dist="20" width2="20" rgb="000000"/>
          </pm:border>
        </ext>
      </extLst>
    </border>
    <border>
      <left style="none">
        <color rgb="FF000000"/>
      </left>
      <right style="none">
        <color rgb="FF000000"/>
      </right>
      <top style="none">
        <color rgb="FF000000"/>
      </top>
      <bottom style="none">
        <color rgb="FF000000"/>
      </bottom>
      <extLst>
        <ext uri="smNativeData">
          <pm:border xmlns:pm="smNativeData" id="1715873531"/>
        </ext>
      </extLst>
    </border>
  </borders>
  <cellStyleXfs count="6">
    <xf numFmtId="0" fontId="0" fillId="0" borderId="0" applyNumberFormat="1" applyFont="1" applyFill="1" applyBorder="1" applyAlignment="1" applyProtection="1"/>
    <xf numFmtId="165" fontId="0" fillId="0" borderId="0" applyNumberFormat="1" applyFont="1" applyFill="1" applyBorder="0" applyAlignment="0" applyProtection="0"/>
    <xf numFmtId="166" fontId="0" fillId="0" borderId="0" applyNumberFormat="1" applyFont="1" applyFill="1" applyBorder="0" applyAlignment="0" applyProtection="0"/>
    <xf numFmtId="167" fontId="0" fillId="0" borderId="0" applyNumberFormat="1" applyFont="1" applyFill="1" applyBorder="0" applyAlignment="0" applyProtection="0"/>
    <xf numFmtId="168" fontId="0" fillId="0" borderId="0" applyNumberFormat="1" applyFont="1" applyFill="1" applyBorder="0" applyAlignment="0" applyProtection="0"/>
    <xf numFmtId="9" fontId="0" fillId="0" borderId="0" applyNumberFormat="1" applyFont="1" applyFill="1" applyBorder="0" applyAlignment="0" applyProtection="0"/>
  </cellStyleXfs>
  <cellXfs count="73">
    <xf numFmtId="0" fontId="0" fillId="0" borderId="0" xfId="0"/>
    <xf numFmtId="165" fontId="0" fillId="0" borderId="0" xfId="1"/>
    <xf numFmtId="166" fontId="0" fillId="0" borderId="0" xfId="2"/>
    <xf numFmtId="167" fontId="0" fillId="0" borderId="0" xfId="3"/>
    <xf numFmtId="168" fontId="0" fillId="0" borderId="0" xfId="4"/>
    <xf numFmtId="9" fontId="0" fillId="0" borderId="0" xfId="5"/>
    <xf numFmtId="0" fontId="0" fillId="0" borderId="0" xfId="0"/>
    <xf numFmtId="0" fontId="2" fillId="2" borderId="1" xfId="0" applyFont="1" applyFill="1" applyBorder="1" applyAlignment="1">
      <alignment horizontal="center" vertical="center" wrapText="1"/>
    </xf>
    <xf numFmtId="0" fontId="3" fillId="3" borderId="2" xfId="0" applyFont="1" applyFill="1" applyAlignment="1">
      <alignment horizontal="left"/>
    </xf>
    <xf numFmtId="0" fontId="3" fillId="4" borderId="3" xfId="0" applyFont="1" applyFill="1" applyBorder="1" applyAlignment="1">
      <alignment horizontal="center"/>
    </xf>
    <xf numFmtId="0" fontId="3" fillId="3" borderId="2" xfId="0" applyFont="1" applyFill="1" applyAlignment="1">
      <alignment horizontal="center"/>
    </xf>
    <xf numFmtId="0" fontId="3" fillId="0" borderId="4" xfId="0" applyFont="1" applyFill="1" applyBorder="1" applyAlignment="1">
      <alignment horizontal="center"/>
    </xf>
    <xf numFmtId="0" fontId="3" fillId="0" borderId="5" xfId="0" applyFont="1" applyFill="1" applyBorder="1" applyAlignment="1">
      <alignment horizontal="center"/>
    </xf>
    <xf numFmtId="0" fontId="3"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4" xfId="0" applyFont="1" applyFill="1" applyBorder="1" applyAlignment="1">
      <alignment horizontal="center"/>
    </xf>
    <xf numFmtId="0" fontId="4" fillId="0" borderId="5" xfId="0" applyFont="1" applyFill="1" applyBorder="1" applyAlignment="1">
      <alignment horizontal="center"/>
    </xf>
    <xf numFmtId="0" fontId="4" fillId="0" borderId="9" xfId="0" applyFont="1" applyFill="1" applyBorder="1" applyAlignment="1">
      <alignment horizontal="center"/>
    </xf>
    <xf numFmtId="0" fontId="4" fillId="0" borderId="5" xfId="0" applyFont="1" applyFill="1" applyBorder="1" applyAlignment="1">
      <alignment horizontal="center" wrapText="1"/>
    </xf>
    <xf numFmtId="0" fontId="4" fillId="0" borderId="10" xfId="0" applyFont="1" applyFill="1" applyBorder="1" applyAlignment="1">
      <alignment horizontal="center"/>
    </xf>
    <xf numFmtId="0" fontId="5" fillId="0" borderId="7" xfId="0" applyFont="1" applyFill="1" applyBorder="1"/>
    <xf numFmtId="0" fontId="4" fillId="2" borderId="1" xfId="0" applyFont="1" applyFill="1" applyBorder="1" applyAlignment="1">
      <alignment horizontal="center"/>
    </xf>
    <xf numFmtId="0" fontId="6" fillId="0" borderId="5" xfId="0" applyFont="1" applyFill="1" applyBorder="1" applyAlignment="1">
      <alignment horizontal="center" wrapText="1"/>
    </xf>
    <xf numFmtId="0" fontId="6" fillId="0" borderId="10" xfId="0" applyFont="1" applyFill="1" applyBorder="1" applyAlignment="1">
      <alignment horizontal="center" wrapText="1"/>
    </xf>
    <xf numFmtId="0" fontId="6" fillId="0" borderId="4" xfId="0" applyFont="1" applyFill="1" applyBorder="1" applyAlignment="1">
      <alignment horizontal="center" wrapText="1"/>
    </xf>
    <xf numFmtId="0" fontId="7" fillId="0" borderId="5" xfId="0" applyFont="1" applyFill="1" applyBorder="1" applyAlignment="1">
      <alignment horizontal="center"/>
    </xf>
    <xf numFmtId="0" fontId="6" fillId="2" borderId="1" xfId="0" applyFont="1" applyFill="1" applyBorder="1" applyAlignment="1">
      <alignment horizontal="center" wrapText="1"/>
    </xf>
    <xf numFmtId="0" fontId="6" fillId="0" borderId="11" xfId="0" applyFont="1" applyFill="1" applyBorder="1" applyAlignment="1">
      <alignment horizontal="center" wrapText="1"/>
    </xf>
    <xf numFmtId="0" fontId="6" fillId="0" borderId="6" xfId="0" applyFont="1" applyFill="1" applyBorder="1" applyAlignment="1">
      <alignment horizontal="center" wrapText="1"/>
    </xf>
    <xf numFmtId="0" fontId="4" fillId="0" borderId="4" xfId="0" applyFont="1" applyFill="1" applyBorder="1"/>
    <xf numFmtId="0" fontId="8" fillId="0" borderId="8" xfId="0" applyFont="1" applyFill="1" applyBorder="1" applyAlignment="1">
      <alignment horizontal="center"/>
    </xf>
    <xf numFmtId="0" fontId="8" fillId="0" borderId="12" xfId="0" applyFont="1" applyFill="1" applyBorder="1" applyAlignment="1">
      <alignment horizontal="center"/>
    </xf>
    <xf numFmtId="0" fontId="8" fillId="0" borderId="9" xfId="0" applyFont="1" applyFill="1" applyBorder="1" applyAlignment="1">
      <alignment horizontal="center"/>
    </xf>
    <xf numFmtId="0" fontId="8" fillId="4" borderId="3" xfId="0" applyFont="1" applyFill="1" applyBorder="1" applyAlignment="1">
      <alignment horizontal="center"/>
    </xf>
    <xf numFmtId="0" fontId="8" fillId="0" borderId="4" xfId="0" applyFont="1" applyFill="1" applyBorder="1" applyAlignment="1">
      <alignment horizontal="center"/>
    </xf>
    <xf numFmtId="164" fontId="8" fillId="0" borderId="12" xfId="0" applyNumberFormat="1" applyFont="1" applyFill="1" applyBorder="1" applyAlignment="1">
      <alignment horizontal="center"/>
    </xf>
    <xf numFmtId="0" fontId="4" fillId="0" borderId="13" xfId="0" applyFont="1" applyFill="1" applyBorder="1"/>
    <xf numFmtId="0" fontId="8" fillId="0" borderId="14" xfId="0" applyFont="1" applyFill="1" applyBorder="1" applyAlignment="1">
      <alignment horizontal="center"/>
    </xf>
    <xf numFmtId="0" fontId="8" fillId="0" borderId="0" xfId="0" applyFont="1" applyAlignment="1">
      <alignment horizontal="center"/>
    </xf>
    <xf numFmtId="0" fontId="8" fillId="0" borderId="15" xfId="0" applyFont="1" applyFill="1" applyBorder="1" applyAlignment="1">
      <alignment horizontal="center"/>
    </xf>
    <xf numFmtId="0" fontId="8" fillId="3" borderId="2" xfId="0" applyFont="1" applyFill="1" applyAlignment="1">
      <alignment horizontal="center"/>
    </xf>
    <xf numFmtId="0" fontId="8" fillId="0" borderId="13" xfId="0" applyFont="1" applyFill="1" applyBorder="1" applyAlignment="1">
      <alignment horizontal="center"/>
    </xf>
    <xf numFmtId="164" fontId="8" fillId="0" borderId="0" xfId="0" applyNumberFormat="1" applyFont="1" applyAlignment="1">
      <alignment horizontal="center"/>
    </xf>
    <xf numFmtId="0" fontId="9" fillId="17" borderId="16" xfId="0" applyFont="1" applyFill="1" applyAlignment="1">
      <alignment horizontal="center"/>
    </xf>
    <xf numFmtId="0" fontId="9" fillId="18" borderId="17" xfId="0" applyFont="1" applyFill="1" applyBorder="1" applyAlignment="1">
      <alignment horizontal="center"/>
    </xf>
    <xf numFmtId="0" fontId="9" fillId="0" borderId="13" xfId="0" applyFont="1" applyFill="1" applyBorder="1" applyAlignment="1">
      <alignment horizontal="center"/>
    </xf>
    <xf numFmtId="0" fontId="9" fillId="19" borderId="18" xfId="0" applyFont="1" applyFill="1" applyAlignment="1">
      <alignment horizontal="center"/>
    </xf>
    <xf numFmtId="0" fontId="9" fillId="0" borderId="0" xfId="0" applyFont="1"/>
    <xf numFmtId="0" fontId="9" fillId="0" borderId="15" xfId="0" applyFont="1" applyFill="1" applyBorder="1"/>
    <xf numFmtId="0" fontId="9" fillId="0" borderId="0" xfId="0" applyFont="1" applyAlignment="1">
      <alignment horizontal="center"/>
    </xf>
    <xf numFmtId="0" fontId="9" fillId="20" borderId="19" xfId="0" applyFont="1" applyFill="1" applyAlignment="1">
      <alignment horizontal="center"/>
    </xf>
    <xf numFmtId="0" fontId="9" fillId="21" borderId="20" xfId="0" applyFont="1" applyFill="1" applyBorder="1" applyAlignment="1">
      <alignment horizontal="center"/>
    </xf>
    <xf numFmtId="0" fontId="9" fillId="22" borderId="21" xfId="0" applyFont="1" applyFill="1" applyBorder="1" applyAlignment="1">
      <alignment horizontal="center"/>
    </xf>
    <xf numFmtId="0" fontId="9" fillId="23" borderId="22" xfId="0" applyFont="1" applyFill="1" applyBorder="1" applyAlignment="1">
      <alignment horizontal="center"/>
    </xf>
    <xf numFmtId="0" fontId="9" fillId="24" borderId="23" xfId="0" applyFont="1" applyFill="1" applyBorder="1" applyAlignment="1">
      <alignment horizontal="center"/>
    </xf>
    <xf numFmtId="0" fontId="9" fillId="25" borderId="24" xfId="0" applyFont="1" applyFill="1" applyAlignment="1">
      <alignment horizontal="center"/>
    </xf>
    <xf numFmtId="0" fontId="9" fillId="26" borderId="25" xfId="0" applyFont="1" applyFill="1" applyBorder="1" applyAlignment="1">
      <alignment horizontal="center"/>
    </xf>
    <xf numFmtId="0" fontId="9" fillId="27" borderId="26" xfId="0" applyFont="1" applyFill="1" applyBorder="1" applyAlignment="1">
      <alignment horizontal="center"/>
    </xf>
    <xf numFmtId="0" fontId="9" fillId="28" borderId="27" xfId="0" applyFont="1" applyFill="1" applyAlignment="1">
      <alignment horizontal="center"/>
    </xf>
    <xf numFmtId="164" fontId="9" fillId="29" borderId="28" xfId="0" applyNumberFormat="1" applyFont="1" applyFill="1" applyAlignment="1">
      <alignment horizontal="center"/>
    </xf>
    <xf numFmtId="164" fontId="9" fillId="30" borderId="29" xfId="0" applyNumberFormat="1" applyFont="1" applyFill="1" applyAlignment="1">
      <alignment horizontal="center"/>
    </xf>
    <xf numFmtId="0" fontId="4" fillId="0" borderId="7" xfId="0" applyFont="1" applyFill="1" applyBorder="1"/>
    <xf numFmtId="0" fontId="8" fillId="0" borderId="30" xfId="0" applyFont="1" applyFill="1" applyBorder="1" applyAlignment="1">
      <alignment horizontal="center"/>
    </xf>
    <xf numFmtId="0" fontId="8" fillId="0" borderId="31" xfId="0" applyFont="1" applyFill="1" applyBorder="1" applyAlignment="1">
      <alignment horizontal="center"/>
    </xf>
    <xf numFmtId="0" fontId="8" fillId="0" borderId="32" xfId="0" applyFont="1" applyFill="1" applyBorder="1" applyAlignment="1">
      <alignment horizontal="center"/>
    </xf>
    <xf numFmtId="0" fontId="8" fillId="0" borderId="7" xfId="0" applyFont="1" applyFill="1" applyBorder="1" applyAlignment="1">
      <alignment horizontal="center"/>
    </xf>
    <xf numFmtId="164" fontId="8" fillId="0" borderId="31" xfId="0" applyNumberFormat="1" applyFont="1" applyFill="1" applyBorder="1" applyAlignment="1">
      <alignment horizontal="center"/>
    </xf>
    <xf numFmtId="0" fontId="10" fillId="0" borderId="0" xfId="0" applyFont="1" applyAlignment="1">
      <alignment wrapText="1"/>
    </xf>
    <xf numFmtId="0" fontId="11" fillId="3" borderId="2" xfId="0" applyFont="1" applyFill="1" applyAlignment="1">
      <alignment horizontal="center"/>
    </xf>
    <xf numFmtId="0" fontId="12" fillId="34" borderId="33" xfId="0" applyFont="1" applyFill="1" applyBorder="1" applyAlignment="1">
      <alignment horizontal="center" wrapText="1"/>
    </xf>
    <xf numFmtId="0" fontId="8" fillId="0" borderId="0" xfId="0" applyFont="1"/>
    <xf numFmtId="0" fontId="13" fillId="35" borderId="34" xfId="0" applyFont="1" applyFill="1" applyBorder="1" applyAlignment="1">
      <alignment horizontal="center" wrapText="1"/>
    </xf>
  </cellXfs>
  <cellStyles count="6">
    <cellStyle name="Normal" xfId="0" builtinId="0" customBuiltin="1"/>
    <cellStyle name="Comma" xfId="1" builtinId="3" customBuiltin="1"/>
    <cellStyle name="Comma [0]" xfId="2" builtinId="6" customBuiltin="1"/>
    <cellStyle name="Currency" xfId="3" builtinId="4" customBuiltin="1"/>
    <cellStyle name="Currency [0]" xfId="4" builtinId="7" customBuiltin="1"/>
    <cellStyle name="Percent" xfId="5" builtinId="5" customBuiltin="1"/>
  </cellStyles>
  <dxfs count="117">
    <dxf>
      <fill>
        <patternFill patternType="solid">
          <bgColor rgb="FFFFD666"/>
          <extLst>
            <ext uri="smNativeData">
              <pm:shade xmlns:pm="smNativeData" id="1715873531" type="1" fgLvl="100" fgClr="00FFD666" bgLvl="100" bgClr="FFFFFFFF"/>
            </ext>
          </extLst>
        </patternFill>
      </fill>
    </dxf>
    <dxf>
      <fill>
        <patternFill patternType="solid">
          <bgColor rgb="FF57BB8A"/>
          <extLst>
            <ext uri="smNativeData">
              <pm:shade xmlns:pm="smNativeData" id="1715873531" type="1" fgLvl="100" fgClr="0057BB8A" bgLvl="100" bgClr="FFFFFFFF"/>
            </ext>
          </extLst>
        </patternFill>
      </fill>
    </dxf>
    <dxf>
      <fill>
        <patternFill patternType="solid">
          <bgColor rgb="FFE67C73"/>
          <extLst>
            <ext uri="smNativeData">
              <pm:shade xmlns:pm="smNativeData" id="1715873531" type="1" fgLvl="100" fgClr="00E67C73" bgLvl="100" bgClr="FFFFFFFF"/>
            </ext>
          </extLst>
        </patternFill>
      </fill>
    </dxf>
    <dxf>
      <fill>
        <patternFill patternType="solid">
          <bgColor rgb="FFFFD666"/>
          <extLst>
            <ext uri="smNativeData">
              <pm:shade xmlns:pm="smNativeData" id="1715873531" type="1" fgLvl="100" fgClr="00FFD666" bgLvl="100" bgClr="FFFFFFFF"/>
            </ext>
          </extLst>
        </patternFill>
      </fill>
    </dxf>
    <dxf>
      <fill>
        <patternFill patternType="solid">
          <bgColor rgb="FFE67C73"/>
          <extLst>
            <ext uri="smNativeData">
              <pm:shade xmlns:pm="smNativeData" id="1715873531" type="1" fgLvl="100" fgClr="00E67C73" bgLvl="100" bgClr="FFFFFFFF"/>
            </ext>
          </extLst>
        </patternFill>
      </fill>
    </dxf>
    <dxf>
      <fill>
        <patternFill patternType="solid">
          <bgColor rgb="FF57BB8A"/>
          <extLst>
            <ext uri="smNativeData">
              <pm:shade xmlns:pm="smNativeData" id="1715873531" type="1" fgLvl="100" fgClr="0057BB8A" bgLvl="100" bgClr="FFFFFFFF"/>
            </ext>
          </extLst>
        </patternFill>
      </fill>
    </dxf>
    <dxf>
      <fill>
        <patternFill patternType="solid">
          <bgColor rgb="FFFFD666"/>
          <extLst>
            <ext uri="smNativeData">
              <pm:shade xmlns:pm="smNativeData" id="1715873531" type="1" fgLvl="100" fgClr="00FFD666" bgLvl="100" bgClr="FFFFFFFF"/>
            </ext>
          </extLst>
        </patternFill>
      </fill>
    </dxf>
    <dxf>
      <fill>
        <patternFill patternType="solid">
          <bgColor rgb="FFFFD666"/>
          <extLst>
            <ext uri="smNativeData">
              <pm:shade xmlns:pm="smNativeData" id="1715873531" type="1" fgLvl="100" fgClr="00FFD666" bgLvl="100" bgClr="FFFFFFFF"/>
            </ext>
          </extLst>
        </patternFill>
      </fill>
    </dxf>
    <dxf>
      <fill>
        <patternFill patternType="solid">
          <bgColor rgb="FF57BB8A"/>
          <extLst>
            <ext uri="smNativeData">
              <pm:shade xmlns:pm="smNativeData" id="1715873531" type="1" fgLvl="100" fgClr="0057BB8A" bgLvl="100" bgClr="FFFFFFFF"/>
            </ext>
          </extLst>
        </patternFill>
      </fill>
    </dxf>
    <dxf>
      <fill>
        <patternFill patternType="solid">
          <bgColor rgb="FFE67C73"/>
          <extLst>
            <ext uri="smNativeData">
              <pm:shade xmlns:pm="smNativeData" id="1715873531" type="1" fgLvl="100" fgClr="00E67C73" bgLvl="100" bgClr="FFFFFFFF"/>
            </ext>
          </extLst>
        </patternFill>
      </fill>
    </dxf>
    <dxf>
      <fill>
        <patternFill patternType="solid">
          <bgColor rgb="FFFFD666"/>
          <extLst>
            <ext uri="smNativeData">
              <pm:shade xmlns:pm="smNativeData" id="1715873531" type="1" fgLvl="100" fgClr="00FFD666" bgLvl="100" bgClr="FFFFFFFF"/>
            </ext>
          </extLst>
        </patternFill>
      </fill>
    </dxf>
    <dxf>
      <fill>
        <patternFill patternType="solid">
          <bgColor rgb="FFE67C73"/>
          <extLst>
            <ext uri="smNativeData">
              <pm:shade xmlns:pm="smNativeData" id="1715873531" type="1" fgLvl="100" fgClr="00E67C73" bgLvl="100" bgClr="FFFFFFFF"/>
            </ext>
          </extLst>
        </patternFill>
      </fill>
    </dxf>
    <dxf>
      <fill>
        <patternFill patternType="solid">
          <bgColor rgb="FF57BB8A"/>
          <extLst>
            <ext uri="smNativeData">
              <pm:shade xmlns:pm="smNativeData" id="1715873531" type="1" fgLvl="100" fgClr="0057BB8A" bgLvl="100" bgClr="FFFFFFFF"/>
            </ext>
          </extLst>
        </patternFill>
      </fill>
    </dxf>
    <dxf>
      <fill>
        <patternFill patternType="solid">
          <bgColor rgb="FFFFD666"/>
          <extLst>
            <ext uri="smNativeData">
              <pm:shade xmlns:pm="smNativeData" id="1715873531" type="1" fgLvl="100" fgClr="00FFD666" bgLvl="100" bgClr="FFFFFFFF"/>
            </ext>
          </extLst>
        </patternFill>
      </fill>
    </dxf>
    <dxf>
      <fill>
        <patternFill patternType="solid">
          <bgColor rgb="FF57BB8A"/>
          <extLst>
            <ext uri="smNativeData">
              <pm:shade xmlns:pm="smNativeData" id="1715873531" type="1" fgLvl="100" fgClr="0057BB8A" bgLvl="100" bgClr="FFFFFFFF"/>
            </ext>
          </extLst>
        </patternFill>
      </fill>
    </dxf>
    <dxf>
      <fill>
        <patternFill patternType="solid">
          <bgColor rgb="FFB6D7A8"/>
          <extLst>
            <ext uri="smNativeData">
              <pm:shade xmlns:pm="smNativeData" id="1715873531" type="1" fgLvl="100" fgClr="00B6D7A8" bgLvl="100" bgClr="FFFFFFFF"/>
            </ext>
          </extLst>
        </patternFill>
      </fill>
    </dxf>
    <dxf>
      <fill>
        <patternFill patternType="solid">
          <bgColor rgb="FFFFD666"/>
          <extLst>
            <ext uri="smNativeData">
              <pm:shade xmlns:pm="smNativeData" id="1715873531" type="1" fgLvl="100" fgClr="00FFD666" bgLvl="100" bgClr="FFFFFFFF"/>
            </ext>
          </extLst>
        </patternFill>
      </fill>
    </dxf>
    <dxf>
      <fill>
        <patternFill patternType="solid">
          <bgColor rgb="FFF9CB9C"/>
          <extLst>
            <ext uri="smNativeData">
              <pm:shade xmlns:pm="smNativeData" id="1715873531" type="1" fgLvl="100" fgClr="00F9CB9C" bgLvl="100" bgClr="FFFFFFFF"/>
            </ext>
          </extLst>
        </patternFill>
      </fill>
    </dxf>
    <dxf>
      <fill>
        <patternFill patternType="solid">
          <bgColor rgb="FFE67C73"/>
          <extLst>
            <ext uri="smNativeData">
              <pm:shade xmlns:pm="smNativeData" id="1715873531" type="1" fgLvl="100" fgClr="00E67C73" bgLvl="100" bgClr="FFFFFFFF"/>
            </ext>
          </extLst>
        </patternFill>
      </fill>
    </dxf>
    <dxf>
      <fill>
        <patternFill patternType="solid">
          <bgColor rgb="FF57BB8A"/>
          <extLst>
            <ext uri="smNativeData">
              <pm:shade xmlns:pm="smNativeData" id="1715873531" type="1" fgLvl="100" fgClr="0057BB8A" bgLvl="100" bgClr="FFFFFFFF"/>
            </ext>
          </extLst>
        </patternFill>
      </fill>
    </dxf>
    <dxf>
      <fill>
        <patternFill patternType="solid">
          <bgColor rgb="FFFFD666"/>
          <extLst>
            <ext uri="smNativeData">
              <pm:shade xmlns:pm="smNativeData" id="1715873531" type="1" fgLvl="100" fgClr="00FFD666" bgLvl="100" bgClr="FFFFFFFF"/>
            </ext>
          </extLst>
        </patternFill>
      </fill>
    </dxf>
    <dxf>
      <fill>
        <patternFill patternType="solid">
          <bgColor rgb="FF57BB8A"/>
          <extLst>
            <ext uri="smNativeData">
              <pm:shade xmlns:pm="smNativeData" id="1715873531" type="1" fgLvl="100" fgClr="0057BB8A" bgLvl="100" bgClr="FFFFFFFF"/>
            </ext>
          </extLst>
        </patternFill>
      </fill>
    </dxf>
    <dxf>
      <fill>
        <patternFill patternType="solid">
          <bgColor rgb="FF57BB8A"/>
          <extLst>
            <ext uri="smNativeData">
              <pm:shade xmlns:pm="smNativeData" id="1715873531" type="1" fgLvl="100" fgClr="0057BB8A" bgLvl="100" bgClr="FFFFFFFF"/>
            </ext>
          </extLst>
        </patternFill>
      </fill>
    </dxf>
    <dxf>
      <fill>
        <patternFill patternType="solid">
          <bgColor rgb="FFE67C73"/>
          <extLst>
            <ext uri="smNativeData">
              <pm:shade xmlns:pm="smNativeData" id="1715873531" type="1" fgLvl="100" fgClr="00E67C73" bgLvl="100" bgClr="FFFFFFFF"/>
            </ext>
          </extLst>
        </patternFill>
      </fill>
    </dxf>
    <dxf>
      <fill>
        <patternFill patternType="solid">
          <bgColor rgb="FFE67C73"/>
          <extLst>
            <ext uri="smNativeData">
              <pm:shade xmlns:pm="smNativeData" id="1715873531" type="1" fgLvl="100" fgClr="00E67C73" bgLvl="100" bgClr="FFFFFFFF"/>
            </ext>
          </extLst>
        </patternFill>
      </fill>
    </dxf>
    <dxf>
      <fill>
        <patternFill patternType="solid">
          <bgColor rgb="FF57BB8A"/>
          <extLst>
            <ext uri="smNativeData">
              <pm:shade xmlns:pm="smNativeData" id="1715873531" type="1" fgLvl="100" fgClr="0057BB8A" bgLvl="100" bgClr="FFFFFFFF"/>
            </ext>
          </extLst>
        </patternFill>
      </fill>
    </dxf>
    <dxf>
      <fill>
        <patternFill patternType="solid">
          <bgColor rgb="FFFFD666"/>
          <extLst>
            <ext uri="smNativeData">
              <pm:shade xmlns:pm="smNativeData" id="1715873531" type="1" fgLvl="100" fgClr="00FFD666" bgLvl="100" bgClr="FFFFFFFF"/>
            </ext>
          </extLst>
        </patternFill>
      </fill>
    </dxf>
    <dxf>
      <fill>
        <patternFill patternType="solid">
          <bgColor rgb="FF57BB8A"/>
          <extLst>
            <ext uri="smNativeData">
              <pm:shade xmlns:pm="smNativeData" id="1715873531" type="1" fgLvl="100" fgClr="0057BB8A" bgLvl="100" bgClr="FFFFFFFF"/>
            </ext>
          </extLst>
        </patternFill>
      </fill>
    </dxf>
    <dxf>
      <fill>
        <patternFill patternType="solid">
          <bgColor rgb="FFE67C73"/>
          <extLst>
            <ext uri="smNativeData">
              <pm:shade xmlns:pm="smNativeData" id="1715873531" type="1" fgLvl="100" fgClr="00E67C73" bgLvl="100" bgClr="FFFFFFFF"/>
            </ext>
          </extLst>
        </patternFill>
      </fill>
    </dxf>
    <dxf>
      <fill>
        <patternFill patternType="solid">
          <bgColor rgb="FFE67C73"/>
          <extLst>
            <ext uri="smNativeData">
              <pm:shade xmlns:pm="smNativeData" id="1715873531" type="1" fgLvl="100" fgClr="00E67C73" bgLvl="100" bgClr="FFFFFFFF"/>
            </ext>
          </extLst>
        </patternFill>
      </fill>
    </dxf>
    <dxf>
      <fill>
        <patternFill patternType="solid">
          <bgColor rgb="FFE67C73"/>
          <extLst>
            <ext uri="smNativeData">
              <pm:shade xmlns:pm="smNativeData" id="1715873531" type="1" fgLvl="100" fgClr="00E67C73" bgLvl="100" bgClr="FFFFFFFF"/>
            </ext>
          </extLst>
        </patternFill>
      </fill>
    </dxf>
    <dxf>
      <fill>
        <patternFill patternType="solid">
          <bgColor rgb="FFFFD666"/>
          <extLst>
            <ext uri="smNativeData">
              <pm:shade xmlns:pm="smNativeData" id="1715873531" type="1" fgLvl="100" fgClr="00FFD666" bgLvl="100" bgClr="FFFFFFFF"/>
            </ext>
          </extLst>
        </patternFill>
      </fill>
    </dxf>
    <dxf>
      <fill>
        <patternFill patternType="solid">
          <bgColor rgb="FF57BB8A"/>
          <extLst>
            <ext uri="smNativeData">
              <pm:shade xmlns:pm="smNativeData" id="1715873531" type="1" fgLvl="100" fgClr="0057BB8A" bgLvl="100" bgClr="FFFFFFFF"/>
            </ext>
          </extLst>
        </patternFill>
      </fill>
    </dxf>
    <dxf>
      <fill>
        <patternFill patternType="solid">
          <bgColor rgb="FF57BB8A"/>
          <extLst>
            <ext uri="smNativeData">
              <pm:shade xmlns:pm="smNativeData" id="1715873531" type="1" fgLvl="100" fgClr="0057BB8A" bgLvl="100" bgClr="FFFFFFFF"/>
            </ext>
          </extLst>
        </patternFill>
      </fill>
    </dxf>
    <dxf>
      <fill>
        <patternFill patternType="solid">
          <bgColor rgb="FF57BB8A"/>
          <extLst>
            <ext uri="smNativeData">
              <pm:shade xmlns:pm="smNativeData" id="1715873531" type="1" fgLvl="100" fgClr="0057BB8A" bgLvl="100" bgClr="FFFFFFFF"/>
            </ext>
          </extLst>
        </patternFill>
      </fill>
    </dxf>
    <dxf>
      <fill>
        <patternFill patternType="solid">
          <bgColor rgb="FFE67C73"/>
          <extLst>
            <ext uri="smNativeData">
              <pm:shade xmlns:pm="smNativeData" id="1715873531" type="1" fgLvl="100" fgClr="00E67C73" bgLvl="100" bgClr="FFFFFFFF"/>
            </ext>
          </extLst>
        </patternFill>
      </fill>
    </dxf>
    <dxf>
      <fill>
        <patternFill patternType="solid">
          <bgColor rgb="FFE67C73"/>
          <extLst>
            <ext uri="smNativeData">
              <pm:shade xmlns:pm="smNativeData" id="1715873531" type="1" fgLvl="100" fgClr="00E67C73" bgLvl="100" bgClr="FFFFFFFF"/>
            </ext>
          </extLst>
        </patternFill>
      </fill>
    </dxf>
    <dxf>
      <fill>
        <patternFill patternType="solid">
          <bgColor rgb="FFE67C73"/>
          <extLst>
            <ext uri="smNativeData">
              <pm:shade xmlns:pm="smNativeData" id="1715873531" type="1" fgLvl="100" fgClr="00E67C73" bgLvl="100" bgClr="FFFFFFFF"/>
            </ext>
          </extLst>
        </patternFill>
      </fill>
    </dxf>
    <dxf>
      <fill>
        <patternFill patternType="solid">
          <bgColor rgb="FFE67C73"/>
          <extLst>
            <ext uri="smNativeData">
              <pm:shade xmlns:pm="smNativeData" id="1715873531" type="1" fgLvl="100" fgClr="00E67C73" bgLvl="100" bgClr="FFFFFFFF"/>
            </ext>
          </extLst>
        </patternFill>
      </fill>
    </dxf>
    <dxf>
      <fill>
        <patternFill patternType="solid">
          <bgColor rgb="FFE67C73"/>
          <extLst>
            <ext uri="smNativeData">
              <pm:shade xmlns:pm="smNativeData" id="1715873531" type="1" fgLvl="100" fgClr="00E67C73" bgLvl="100" bgClr="FFFFFFFF"/>
            </ext>
          </extLst>
        </patternFill>
      </fill>
    </dxf>
    <dxf>
      <fill>
        <patternFill patternType="solid">
          <bgColor rgb="FF57BB8A"/>
          <extLst>
            <ext uri="smNativeData">
              <pm:shade xmlns:pm="smNativeData" id="1715873531" type="1" fgLvl="100" fgClr="0057BB8A" bgLvl="100" bgClr="FFFFFFFF"/>
            </ext>
          </extLst>
        </patternFill>
      </fill>
    </dxf>
    <dxf>
      <fill>
        <patternFill patternType="solid">
          <bgColor rgb="FF57BB8A"/>
          <extLst>
            <ext uri="smNativeData">
              <pm:shade xmlns:pm="smNativeData" id="1715873531" type="1" fgLvl="100" fgClr="0057BB8A" bgLvl="100" bgClr="FFFFFFFF"/>
            </ext>
          </extLst>
        </patternFill>
      </fill>
    </dxf>
    <dxf>
      <fill>
        <patternFill patternType="solid">
          <bgColor rgb="FFE67C73"/>
          <extLst>
            <ext uri="smNativeData">
              <pm:shade xmlns:pm="smNativeData" id="1715873531" type="1" fgLvl="100" fgClr="00E67C73" bgLvl="100" bgClr="FFFFFFFF"/>
            </ext>
          </extLst>
        </patternFill>
      </fill>
    </dxf>
    <dxf>
      <fill>
        <patternFill patternType="solid">
          <bgColor rgb="FFFFD666"/>
          <extLst>
            <ext uri="smNativeData">
              <pm:shade xmlns:pm="smNativeData" id="1715873531" type="1" fgLvl="100" fgClr="00FFD666" bgLvl="100" bgClr="FFFFFFFF"/>
            </ext>
          </extLst>
        </patternFill>
      </fill>
    </dxf>
    <dxf>
      <fill>
        <patternFill patternType="solid">
          <bgColor rgb="FFE67C73"/>
          <extLst>
            <ext uri="smNativeData">
              <pm:shade xmlns:pm="smNativeData" id="1715873531" type="1" fgLvl="100" fgClr="00E67C73" bgLvl="100" bgClr="FFFFFFFF"/>
            </ext>
          </extLst>
        </patternFill>
      </fill>
    </dxf>
    <dxf>
      <fill>
        <patternFill patternType="solid">
          <bgColor rgb="FFE67C73"/>
          <extLst>
            <ext uri="smNativeData">
              <pm:shade xmlns:pm="smNativeData" id="1715873531" type="1" fgLvl="100" fgClr="00E67C73" bgLvl="100" bgClr="FFFFFFFF"/>
            </ext>
          </extLst>
        </patternFill>
      </fill>
    </dxf>
    <dxf>
      <fill>
        <patternFill patternType="solid">
          <bgColor rgb="FF57BB8A"/>
          <extLst>
            <ext uri="smNativeData">
              <pm:shade xmlns:pm="smNativeData" id="1715873531" type="1" fgLvl="100" fgClr="0057BB8A" bgLvl="100" bgClr="FFFFFFFF"/>
            </ext>
          </extLst>
        </patternFill>
      </fill>
    </dxf>
    <dxf>
      <fill>
        <patternFill patternType="solid">
          <bgColor rgb="FFE67C73"/>
          <extLst>
            <ext uri="smNativeData">
              <pm:shade xmlns:pm="smNativeData" id="1715873531" type="1" fgLvl="100" fgClr="00E67C73" bgLvl="100" bgClr="FFFFFFFF"/>
            </ext>
          </extLst>
        </patternFill>
      </fill>
    </dxf>
    <dxf>
      <fill>
        <patternFill patternType="solid">
          <bgColor rgb="FF57BB8A"/>
          <extLst>
            <ext uri="smNativeData">
              <pm:shade xmlns:pm="smNativeData" id="1715873531" type="1" fgLvl="100" fgClr="0057BB8A" bgLvl="100" bgClr="FFFFFFFF"/>
            </ext>
          </extLst>
        </patternFill>
      </fill>
    </dxf>
    <dxf>
      <fill>
        <patternFill patternType="solid">
          <bgColor rgb="FFE67C73"/>
          <extLst>
            <ext uri="smNativeData">
              <pm:shade xmlns:pm="smNativeData" id="1715873531" type="1" fgLvl="100" fgClr="00E67C73" bgLvl="100" bgClr="FFFFFFFF"/>
            </ext>
          </extLst>
        </patternFill>
      </fill>
    </dxf>
    <dxf>
      <fill>
        <patternFill patternType="solid">
          <bgColor rgb="FFFFD666"/>
          <extLst>
            <ext uri="smNativeData">
              <pm:shade xmlns:pm="smNativeData" id="1715873531" type="1" fgLvl="100" fgClr="00FFD666" bgLvl="100" bgClr="FFFFFFFF"/>
            </ext>
          </extLst>
        </patternFill>
      </fill>
    </dxf>
    <dxf>
      <font>
        <color rgb="FF57BB8A"/>
        <extLst>
          <ext uri="smNativeData">
            <pm:charSpec xmlns:pm="smNativeData" id="1715873531" fgClr="57BB8A">
              <pm:latin/>
              <pm:cs/>
              <pm:ea/>
            </pm:charSpec>
          </ext>
        </extLst>
      </font>
      <fill>
        <patternFill patternType="solid">
          <bgColor rgb="FF57BB8A"/>
          <extLst>
            <ext uri="smNativeData">
              <pm:shade xmlns:pm="smNativeData" id="1715873531" type="1" fgLvl="100" fgClr="0057BB8A" bgLvl="100" bgClr="FFFFFFFF"/>
            </ext>
          </extLst>
        </patternFill>
      </fill>
    </dxf>
    <dxf>
      <font>
        <color rgb="FFFFD666"/>
        <extLst>
          <ext uri="smNativeData">
            <pm:charSpec xmlns:pm="smNativeData" id="1715873531" fgClr="FFD666">
              <pm:latin/>
              <pm:cs/>
              <pm:ea/>
            </pm:charSpec>
          </ext>
        </extLst>
      </font>
      <fill>
        <patternFill patternType="solid">
          <bgColor rgb="FFFFD666"/>
          <extLst>
            <ext uri="smNativeData">
              <pm:shade xmlns:pm="smNativeData" id="1715873531" type="1" fgLvl="100" fgClr="00FFD666" bgLvl="100" bgClr="FFFFFFFF"/>
            </ext>
          </extLst>
        </patternFill>
      </fill>
    </dxf>
    <dxf>
      <font>
        <color rgb="FFE67C73"/>
        <extLst>
          <ext uri="smNativeData">
            <pm:charSpec xmlns:pm="smNativeData" id="1715873531" fgClr="E67C73">
              <pm:latin/>
              <pm:cs/>
              <pm:ea/>
            </pm:charSpec>
          </ext>
        </extLst>
      </font>
      <fill>
        <patternFill patternType="solid">
          <bgColor rgb="FFE67C73"/>
          <extLst>
            <ext uri="smNativeData">
              <pm:shade xmlns:pm="smNativeData" id="1715873531" type="1" fgLvl="100" fgClr="00E67C73" bgLvl="100" bgClr="FFFFFFFF"/>
            </ext>
          </extLst>
        </patternFill>
      </fill>
    </dxf>
    <dxf>
      <font>
        <color rgb="FF57BB8A"/>
        <extLst>
          <ext uri="smNativeData">
            <pm:charSpec xmlns:pm="smNativeData" id="1715873531" fgClr="57BB8A">
              <pm:latin/>
              <pm:cs/>
              <pm:ea/>
            </pm:charSpec>
          </ext>
        </extLst>
      </font>
      <fill>
        <patternFill patternType="solid">
          <bgColor rgb="FF57BB8A"/>
          <extLst>
            <ext uri="smNativeData">
              <pm:shade xmlns:pm="smNativeData" id="1715873531" type="1" fgLvl="100" fgClr="0057BB8A" bgLvl="100" bgClr="FFFFFFFF"/>
            </ext>
          </extLst>
        </patternFill>
      </fill>
    </dxf>
    <dxf>
      <font>
        <color rgb="FFFFD666"/>
        <extLst>
          <ext uri="smNativeData">
            <pm:charSpec xmlns:pm="smNativeData" id="1715873531" fgClr="FFD666">
              <pm:latin/>
              <pm:cs/>
              <pm:ea/>
            </pm:charSpec>
          </ext>
        </extLst>
      </font>
      <fill>
        <patternFill patternType="solid">
          <bgColor rgb="FFFFD666"/>
          <extLst>
            <ext uri="smNativeData">
              <pm:shade xmlns:pm="smNativeData" id="1715873531" type="1" fgLvl="100" fgClr="00FFD666" bgLvl="100" bgClr="FFFFFFFF"/>
            </ext>
          </extLst>
        </patternFill>
      </fill>
    </dxf>
    <dxf>
      <font>
        <color rgb="FFE67C73"/>
        <extLst>
          <ext uri="smNativeData">
            <pm:charSpec xmlns:pm="smNativeData" id="1715873531" fgClr="E67C73">
              <pm:latin/>
              <pm:cs/>
              <pm:ea/>
            </pm:charSpec>
          </ext>
        </extLst>
      </font>
      <fill>
        <patternFill patternType="solid">
          <bgColor rgb="FFE67C73"/>
          <extLst>
            <ext uri="smNativeData">
              <pm:shade xmlns:pm="smNativeData" id="1715873531" type="1" fgLvl="100" fgClr="00E67C73" bgLvl="100" bgClr="FFFFFFFF"/>
            </ext>
          </extLst>
        </patternFill>
      </fill>
    </dxf>
    <dxf>
      <font>
        <color rgb="FF57BB8A"/>
        <extLst>
          <ext uri="smNativeData">
            <pm:charSpec xmlns:pm="smNativeData" id="1715873531" fgClr="57BB8A">
              <pm:latin/>
              <pm:cs/>
              <pm:ea/>
            </pm:charSpec>
          </ext>
        </extLst>
      </font>
      <fill>
        <patternFill patternType="solid">
          <bgColor rgb="FF57BB8A"/>
          <extLst>
            <ext uri="smNativeData">
              <pm:shade xmlns:pm="smNativeData" id="1715873531" type="1" fgLvl="100" fgClr="0057BB8A" bgLvl="100" bgClr="FFFFFFFF"/>
            </ext>
          </extLst>
        </patternFill>
      </fill>
    </dxf>
    <dxf>
      <font>
        <color rgb="FFFFD666"/>
        <extLst>
          <ext uri="smNativeData">
            <pm:charSpec xmlns:pm="smNativeData" id="1715873531" fgClr="FFD666">
              <pm:latin/>
              <pm:cs/>
              <pm:ea/>
            </pm:charSpec>
          </ext>
        </extLst>
      </font>
      <fill>
        <patternFill patternType="solid">
          <bgColor rgb="FFFFD666"/>
          <extLst>
            <ext uri="smNativeData">
              <pm:shade xmlns:pm="smNativeData" id="1715873531" type="1" fgLvl="100" fgClr="00FFD666" bgLvl="100" bgClr="FFFFFFFF"/>
            </ext>
          </extLst>
        </patternFill>
      </fill>
    </dxf>
    <dxf>
      <font>
        <color rgb="FFE67C73"/>
        <extLst>
          <ext uri="smNativeData">
            <pm:charSpec xmlns:pm="smNativeData" id="1715873531" fgClr="E67C73">
              <pm:latin/>
              <pm:cs/>
              <pm:ea/>
            </pm:charSpec>
          </ext>
        </extLst>
      </font>
      <fill>
        <patternFill patternType="solid">
          <bgColor rgb="FFE67C73"/>
          <extLst>
            <ext uri="smNativeData">
              <pm:shade xmlns:pm="smNativeData" id="1715873531" type="1" fgLvl="100" fgClr="00E67C73" bgLvl="100" bgClr="FFFFFFFF"/>
            </ext>
          </extLst>
        </patternFill>
      </fill>
    </dxf>
    <dxf>
      <font>
        <color rgb="FF57BB8A"/>
        <extLst>
          <ext uri="smNativeData">
            <pm:charSpec xmlns:pm="smNativeData" id="1715873531" fgClr="57BB8A">
              <pm:latin/>
              <pm:cs/>
              <pm:ea/>
            </pm:charSpec>
          </ext>
        </extLst>
      </font>
      <fill>
        <patternFill patternType="solid">
          <bgColor rgb="FF57BB8A"/>
          <extLst>
            <ext uri="smNativeData">
              <pm:shade xmlns:pm="smNativeData" id="1715873531" type="1" fgLvl="100" fgClr="0057BB8A" bgLvl="100" bgClr="FFFFFFFF"/>
            </ext>
          </extLst>
        </patternFill>
      </fill>
    </dxf>
    <dxf>
      <font>
        <color rgb="FFFFD666"/>
        <extLst>
          <ext uri="smNativeData">
            <pm:charSpec xmlns:pm="smNativeData" id="1715873531" fgClr="FFD666">
              <pm:latin/>
              <pm:cs/>
              <pm:ea/>
            </pm:charSpec>
          </ext>
        </extLst>
      </font>
      <fill>
        <patternFill patternType="solid">
          <bgColor rgb="FFFFD666"/>
          <extLst>
            <ext uri="smNativeData">
              <pm:shade xmlns:pm="smNativeData" id="1715873531" type="1" fgLvl="100" fgClr="00FFD666" bgLvl="100" bgClr="FFFFFFFF"/>
            </ext>
          </extLst>
        </patternFill>
      </fill>
    </dxf>
    <dxf>
      <font>
        <color rgb="FFE67C73"/>
        <extLst>
          <ext uri="smNativeData">
            <pm:charSpec xmlns:pm="smNativeData" id="1715873531" fgClr="E67C73">
              <pm:latin/>
              <pm:cs/>
              <pm:ea/>
            </pm:charSpec>
          </ext>
        </extLst>
      </font>
      <fill>
        <patternFill patternType="solid">
          <bgColor rgb="FFE67C73"/>
          <extLst>
            <ext uri="smNativeData">
              <pm:shade xmlns:pm="smNativeData" id="1715873531" type="1" fgLvl="100" fgClr="00E67C73" bgLvl="100" bgClr="FFFFFFFF"/>
            </ext>
          </extLst>
        </patternFill>
      </fill>
    </dxf>
    <dxf>
      <font>
        <color rgb="FF57BB8A"/>
        <extLst>
          <ext uri="smNativeData">
            <pm:charSpec xmlns:pm="smNativeData" id="1715873531" fgClr="57BB8A">
              <pm:latin/>
              <pm:cs/>
              <pm:ea/>
            </pm:charSpec>
          </ext>
        </extLst>
      </font>
      <fill>
        <patternFill patternType="solid">
          <bgColor rgb="FF57BB8A"/>
          <extLst>
            <ext uri="smNativeData">
              <pm:shade xmlns:pm="smNativeData" id="1715873531" type="1" fgLvl="100" fgClr="0057BB8A" bgLvl="100" bgClr="FFFFFFFF"/>
            </ext>
          </extLst>
        </patternFill>
      </fill>
    </dxf>
    <dxf>
      <font>
        <color rgb="FFFFD666"/>
        <extLst>
          <ext uri="smNativeData">
            <pm:charSpec xmlns:pm="smNativeData" id="1715873531" fgClr="FFD666">
              <pm:latin/>
              <pm:cs/>
              <pm:ea/>
            </pm:charSpec>
          </ext>
        </extLst>
      </font>
      <fill>
        <patternFill patternType="solid">
          <bgColor rgb="FFFFD666"/>
          <extLst>
            <ext uri="smNativeData">
              <pm:shade xmlns:pm="smNativeData" id="1715873531" type="1" fgLvl="100" fgClr="00FFD666" bgLvl="100" bgClr="FFFFFFFF"/>
            </ext>
          </extLst>
        </patternFill>
      </fill>
    </dxf>
    <dxf>
      <font>
        <color rgb="FFE67C73"/>
        <extLst>
          <ext uri="smNativeData">
            <pm:charSpec xmlns:pm="smNativeData" id="1715873531" fgClr="E67C73">
              <pm:latin/>
              <pm:cs/>
              <pm:ea/>
            </pm:charSpec>
          </ext>
        </extLst>
      </font>
      <fill>
        <patternFill patternType="solid">
          <bgColor rgb="FFE67C73"/>
          <extLst>
            <ext uri="smNativeData">
              <pm:shade xmlns:pm="smNativeData" id="1715873531" type="1" fgLvl="100" fgClr="00E67C73" bgLvl="100" bgClr="FFFFFFFF"/>
            </ext>
          </extLst>
        </patternFill>
      </fill>
    </dxf>
    <dxf>
      <font>
        <color rgb="FF57BB8A"/>
        <extLst>
          <ext uri="smNativeData">
            <pm:charSpec xmlns:pm="smNativeData" id="1715873531" fgClr="57BB8A">
              <pm:latin/>
              <pm:cs/>
              <pm:ea/>
            </pm:charSpec>
          </ext>
        </extLst>
      </font>
      <fill>
        <patternFill patternType="solid">
          <bgColor rgb="FF57BB8A"/>
          <extLst>
            <ext uri="smNativeData">
              <pm:shade xmlns:pm="smNativeData" id="1715873531" type="1" fgLvl="100" fgClr="0057BB8A" bgLvl="100" bgClr="FFFFFFFF"/>
            </ext>
          </extLst>
        </patternFill>
      </fill>
    </dxf>
    <dxf>
      <font>
        <color rgb="FFFFD666"/>
        <extLst>
          <ext uri="smNativeData">
            <pm:charSpec xmlns:pm="smNativeData" id="1715873531" fgClr="FFD666">
              <pm:latin/>
              <pm:cs/>
              <pm:ea/>
            </pm:charSpec>
          </ext>
        </extLst>
      </font>
      <fill>
        <patternFill patternType="solid">
          <bgColor rgb="FFFFD666"/>
          <extLst>
            <ext uri="smNativeData">
              <pm:shade xmlns:pm="smNativeData" id="1715873531" type="1" fgLvl="100" fgClr="00FFD666" bgLvl="100" bgClr="FFFFFFFF"/>
            </ext>
          </extLst>
        </patternFill>
      </fill>
    </dxf>
    <dxf>
      <font>
        <color rgb="FFE67C73"/>
        <extLst>
          <ext uri="smNativeData">
            <pm:charSpec xmlns:pm="smNativeData" id="1715873531" fgClr="E67C73">
              <pm:latin/>
              <pm:cs/>
              <pm:ea/>
            </pm:charSpec>
          </ext>
        </extLst>
      </font>
      <fill>
        <patternFill patternType="solid">
          <bgColor rgb="FFE67C73"/>
          <extLst>
            <ext uri="smNativeData">
              <pm:shade xmlns:pm="smNativeData" id="1715873531" type="1" fgLvl="100" fgClr="00E67C73" bgLvl="100" bgClr="FFFFFFFF"/>
            </ext>
          </extLst>
        </patternFill>
      </fill>
    </dxf>
    <dxf>
      <font>
        <color rgb="FF57BB8A"/>
        <extLst>
          <ext uri="smNativeData">
            <pm:charSpec xmlns:pm="smNativeData" id="1715873531" fgClr="57BB8A">
              <pm:latin/>
              <pm:cs/>
              <pm:ea/>
            </pm:charSpec>
          </ext>
        </extLst>
      </font>
      <fill>
        <patternFill patternType="solid">
          <bgColor rgb="FF57BB8A"/>
          <extLst>
            <ext uri="smNativeData">
              <pm:shade xmlns:pm="smNativeData" id="1715873531" type="1" fgLvl="100" fgClr="0057BB8A" bgLvl="100" bgClr="FFFFFFFF"/>
            </ext>
          </extLst>
        </patternFill>
      </fill>
    </dxf>
    <dxf>
      <font>
        <color rgb="FFFFD666"/>
        <extLst>
          <ext uri="smNativeData">
            <pm:charSpec xmlns:pm="smNativeData" id="1715873531" fgClr="FFD666">
              <pm:latin/>
              <pm:cs/>
              <pm:ea/>
            </pm:charSpec>
          </ext>
        </extLst>
      </font>
      <fill>
        <patternFill patternType="solid">
          <bgColor rgb="FFFFD666"/>
          <extLst>
            <ext uri="smNativeData">
              <pm:shade xmlns:pm="smNativeData" id="1715873531" type="1" fgLvl="100" fgClr="00FFD666" bgLvl="100" bgClr="FFFFFFFF"/>
            </ext>
          </extLst>
        </patternFill>
      </fill>
    </dxf>
    <dxf>
      <font>
        <color rgb="FFE67C73"/>
        <extLst>
          <ext uri="smNativeData">
            <pm:charSpec xmlns:pm="smNativeData" id="1715873531" fgClr="E67C73">
              <pm:latin/>
              <pm:cs/>
              <pm:ea/>
            </pm:charSpec>
          </ext>
        </extLst>
      </font>
      <fill>
        <patternFill patternType="solid">
          <bgColor rgb="FFE67C73"/>
          <extLst>
            <ext uri="smNativeData">
              <pm:shade xmlns:pm="smNativeData" id="1715873531" type="1" fgLvl="100" fgClr="00E67C73" bgLvl="100" bgClr="FFFFFFFF"/>
            </ext>
          </extLst>
        </patternFill>
      </fill>
    </dxf>
    <dxf>
      <font>
        <color rgb="FF57BB8A"/>
        <extLst>
          <ext uri="smNativeData">
            <pm:charSpec xmlns:pm="smNativeData" id="1715873531" fgClr="57BB8A">
              <pm:latin/>
              <pm:cs/>
              <pm:ea/>
            </pm:charSpec>
          </ext>
        </extLst>
      </font>
      <fill>
        <patternFill patternType="solid">
          <bgColor rgb="FF57BB8A"/>
          <extLst>
            <ext uri="smNativeData">
              <pm:shade xmlns:pm="smNativeData" id="1715873531" type="1" fgLvl="100" fgClr="0057BB8A" bgLvl="100" bgClr="FFFFFFFF"/>
            </ext>
          </extLst>
        </patternFill>
      </fill>
    </dxf>
    <dxf>
      <font>
        <color rgb="FFFFD666"/>
        <extLst>
          <ext uri="smNativeData">
            <pm:charSpec xmlns:pm="smNativeData" id="1715873531" fgClr="FFD666">
              <pm:latin/>
              <pm:cs/>
              <pm:ea/>
            </pm:charSpec>
          </ext>
        </extLst>
      </font>
      <fill>
        <patternFill patternType="solid">
          <bgColor rgb="FFFFD666"/>
          <extLst>
            <ext uri="smNativeData">
              <pm:shade xmlns:pm="smNativeData" id="1715873531" type="1" fgLvl="100" fgClr="00FFD666" bgLvl="100" bgClr="FFFFFFFF"/>
            </ext>
          </extLst>
        </patternFill>
      </fill>
    </dxf>
    <dxf>
      <font>
        <color rgb="FFE67C73"/>
        <extLst>
          <ext uri="smNativeData">
            <pm:charSpec xmlns:pm="smNativeData" id="1715873531" fgClr="E67C73">
              <pm:latin/>
              <pm:cs/>
              <pm:ea/>
            </pm:charSpec>
          </ext>
        </extLst>
      </font>
      <fill>
        <patternFill patternType="solid">
          <bgColor rgb="FFE67C73"/>
          <extLst>
            <ext uri="smNativeData">
              <pm:shade xmlns:pm="smNativeData" id="1715873531" type="1" fgLvl="100" fgClr="00E67C73" bgLvl="100" bgClr="FFFFFFFF"/>
            </ext>
          </extLst>
        </patternFill>
      </fill>
    </dxf>
    <dxf>
      <font>
        <color rgb="FF57BB8A"/>
        <extLst>
          <ext uri="smNativeData">
            <pm:charSpec xmlns:pm="smNativeData" id="1715873531" fgClr="57BB8A">
              <pm:latin/>
              <pm:cs/>
              <pm:ea/>
            </pm:charSpec>
          </ext>
        </extLst>
      </font>
      <fill>
        <patternFill patternType="solid">
          <bgColor rgb="FF57BB8A"/>
          <extLst>
            <ext uri="smNativeData">
              <pm:shade xmlns:pm="smNativeData" id="1715873531" type="1" fgLvl="100" fgClr="0057BB8A" bgLvl="100" bgClr="FFFFFFFF"/>
            </ext>
          </extLst>
        </patternFill>
      </fill>
    </dxf>
    <dxf>
      <font>
        <color rgb="FFFFD666"/>
        <extLst>
          <ext uri="smNativeData">
            <pm:charSpec xmlns:pm="smNativeData" id="1715873531" fgClr="FFD666">
              <pm:latin/>
              <pm:cs/>
              <pm:ea/>
            </pm:charSpec>
          </ext>
        </extLst>
      </font>
      <fill>
        <patternFill patternType="solid">
          <bgColor rgb="FFFFD666"/>
          <extLst>
            <ext uri="smNativeData">
              <pm:shade xmlns:pm="smNativeData" id="1715873531" type="1" fgLvl="100" fgClr="00FFD666" bgLvl="100" bgClr="FFFFFFFF"/>
            </ext>
          </extLst>
        </patternFill>
      </fill>
    </dxf>
    <dxf>
      <font>
        <color rgb="FFE67C73"/>
        <extLst>
          <ext uri="smNativeData">
            <pm:charSpec xmlns:pm="smNativeData" id="1715873531" fgClr="E67C73">
              <pm:latin/>
              <pm:cs/>
              <pm:ea/>
            </pm:charSpec>
          </ext>
        </extLst>
      </font>
      <fill>
        <patternFill patternType="solid">
          <bgColor rgb="FFE67C73"/>
          <extLst>
            <ext uri="smNativeData">
              <pm:shade xmlns:pm="smNativeData" id="1715873531" type="1" fgLvl="100" fgClr="00E67C73" bgLvl="100" bgClr="FFFFFFFF"/>
            </ext>
          </extLst>
        </patternFill>
      </fill>
    </dxf>
    <dxf>
      <fill>
        <patternFill patternType="solid">
          <bgColor rgb="FFE67C73"/>
          <extLst>
            <ext uri="smNativeData">
              <pm:shade xmlns:pm="smNativeData" id="1715873531" type="1" fgLvl="100" fgClr="00E67C73" bgLvl="100" bgClr="FFFFFFFF"/>
            </ext>
          </extLst>
        </patternFill>
      </fill>
    </dxf>
    <dxf>
      <fill>
        <patternFill patternType="solid">
          <bgColor rgb="FFFFD666"/>
          <extLst>
            <ext uri="smNativeData">
              <pm:shade xmlns:pm="smNativeData" id="1715873531" type="1" fgLvl="100" fgClr="00FFD666" bgLvl="100" bgClr="FFFFFFFF"/>
            </ext>
          </extLst>
        </patternFill>
      </fill>
    </dxf>
    <dxf>
      <fill>
        <patternFill patternType="solid">
          <bgColor rgb="FFFFD666"/>
          <extLst>
            <ext uri="smNativeData">
              <pm:shade xmlns:pm="smNativeData" id="1715873531" type="1" fgLvl="100" fgClr="00FFD666" bgLvl="100" bgClr="FFFFFFFF"/>
            </ext>
          </extLst>
        </patternFill>
      </fill>
    </dxf>
    <dxf>
      <fill>
        <patternFill patternType="solid">
          <bgColor rgb="FFFFD666"/>
          <extLst>
            <ext uri="smNativeData">
              <pm:shade xmlns:pm="smNativeData" id="1715873531" type="1" fgLvl="100" fgClr="00FFD666" bgLvl="100" bgClr="FFFFFFFF"/>
            </ext>
          </extLst>
        </patternFill>
      </fill>
    </dxf>
    <dxf>
      <fill>
        <patternFill patternType="solid">
          <bgColor rgb="FFE67C73"/>
          <extLst>
            <ext uri="smNativeData">
              <pm:shade xmlns:pm="smNativeData" id="1715873531" type="1" fgLvl="100" fgClr="00E67C73" bgLvl="100" bgClr="FFFFFFFF"/>
            </ext>
          </extLst>
        </patternFill>
      </fill>
    </dxf>
    <dxf>
      <fill>
        <patternFill patternType="solid">
          <bgColor rgb="FF57BB8A"/>
          <extLst>
            <ext uri="smNativeData">
              <pm:shade xmlns:pm="smNativeData" id="1715873531" type="1" fgLvl="100" fgClr="0057BB8A" bgLvl="100" bgClr="FFFFFFFF"/>
            </ext>
          </extLst>
        </patternFill>
      </fill>
    </dxf>
    <dxf>
      <fill>
        <patternFill patternType="solid">
          <bgColor rgb="FF57BB8A"/>
          <extLst>
            <ext uri="smNativeData">
              <pm:shade xmlns:pm="smNativeData" id="1715873531" type="1" fgLvl="100" fgClr="0057BB8A" bgLvl="100" bgClr="FFFFFFFF"/>
            </ext>
          </extLst>
        </patternFill>
      </fill>
    </dxf>
    <dxf>
      <fill>
        <patternFill patternType="solid">
          <bgColor rgb="FF57BB8A"/>
          <extLst>
            <ext uri="smNativeData">
              <pm:shade xmlns:pm="smNativeData" id="1715873531" type="1" fgLvl="100" fgClr="0057BB8A" bgLvl="100" bgClr="FFFFFFFF"/>
            </ext>
          </extLst>
        </patternFill>
      </fill>
    </dxf>
    <dxf>
      <fill>
        <patternFill patternType="solid">
          <bgColor rgb="FFFFD666"/>
          <extLst>
            <ext uri="smNativeData">
              <pm:shade xmlns:pm="smNativeData" id="1715873531" type="1" fgLvl="100" fgClr="00FFD666" bgLvl="100" bgClr="FFFFFFFF"/>
            </ext>
          </extLst>
        </patternFill>
      </fill>
    </dxf>
    <dxf>
      <fill>
        <patternFill patternType="solid">
          <bgColor rgb="FFFFD666"/>
          <extLst>
            <ext uri="smNativeData">
              <pm:shade xmlns:pm="smNativeData" id="1715873531" type="1" fgLvl="100" fgClr="00FFD666" bgLvl="100" bgClr="FFFFFFFF"/>
            </ext>
          </extLst>
        </patternFill>
      </fill>
    </dxf>
    <dxf>
      <fill>
        <patternFill patternType="solid">
          <bgColor rgb="FFFFD666"/>
          <extLst>
            <ext uri="smNativeData">
              <pm:shade xmlns:pm="smNativeData" id="1715873531" type="1" fgLvl="100" fgClr="00FFD666" bgLvl="100" bgClr="FFFFFFFF"/>
            </ext>
          </extLst>
        </patternFill>
      </fill>
    </dxf>
    <dxf>
      <fill>
        <patternFill patternType="solid">
          <bgColor rgb="FFE67C73"/>
          <extLst>
            <ext uri="smNativeData">
              <pm:shade xmlns:pm="smNativeData" id="1715873531" type="1" fgLvl="100" fgClr="00E67C73" bgLvl="100" bgClr="FFFFFFFF"/>
            </ext>
          </extLst>
        </patternFill>
      </fill>
    </dxf>
    <dxf>
      <fill>
        <patternFill patternType="solid">
          <bgColor rgb="FFFFD666"/>
          <extLst>
            <ext uri="smNativeData">
              <pm:shade xmlns:pm="smNativeData" id="1715873531" type="1" fgLvl="100" fgClr="00FFD666" bgLvl="100" bgClr="FFFFFFFF"/>
            </ext>
          </extLst>
        </patternFill>
      </fill>
    </dxf>
    <dxf>
      <fill>
        <patternFill patternType="solid">
          <bgColor rgb="FF57BB8A"/>
          <extLst>
            <ext uri="smNativeData">
              <pm:shade xmlns:pm="smNativeData" id="1715873531" type="1" fgLvl="100" fgClr="0057BB8A" bgLvl="100" bgClr="FFFFFFFF"/>
            </ext>
          </extLst>
        </patternFill>
      </fill>
    </dxf>
    <dxf>
      <fill>
        <patternFill patternType="solid">
          <bgColor rgb="FFE67C73"/>
          <extLst>
            <ext uri="smNativeData">
              <pm:shade xmlns:pm="smNativeData" id="1715873531" type="1" fgLvl="100" fgClr="00E67C73" bgLvl="100" bgClr="FFFFFFFF"/>
            </ext>
          </extLst>
        </patternFill>
      </fill>
    </dxf>
    <dxf>
      <fill>
        <patternFill patternType="solid">
          <bgColor rgb="FFFFD666"/>
          <extLst>
            <ext uri="smNativeData">
              <pm:shade xmlns:pm="smNativeData" id="1715873531" type="1" fgLvl="100" fgClr="00FFD666" bgLvl="100" bgClr="FFFFFFFF"/>
            </ext>
          </extLst>
        </patternFill>
      </fill>
    </dxf>
    <dxf>
      <fill>
        <patternFill patternType="solid">
          <bgColor rgb="FF57BB8A"/>
          <extLst>
            <ext uri="smNativeData">
              <pm:shade xmlns:pm="smNativeData" id="1715873531" type="1" fgLvl="100" fgClr="0057BB8A" bgLvl="100" bgClr="FFFFFFFF"/>
            </ext>
          </extLst>
        </patternFill>
      </fill>
    </dxf>
    <dxf>
      <fill>
        <patternFill patternType="solid">
          <bgColor rgb="FF57BB8A"/>
          <extLst>
            <ext uri="smNativeData">
              <pm:shade xmlns:pm="smNativeData" id="1715873531" type="1" fgLvl="100" fgClr="0057BB8A" bgLvl="100" bgClr="FFFFFFFF"/>
            </ext>
          </extLst>
        </patternFill>
      </fill>
    </dxf>
    <dxf>
      <fill>
        <patternFill patternType="solid">
          <bgColor rgb="FFE67C73"/>
          <extLst>
            <ext uri="smNativeData">
              <pm:shade xmlns:pm="smNativeData" id="1715873531" type="1" fgLvl="100" fgClr="00E67C73" bgLvl="100" bgClr="FFFFFFFF"/>
            </ext>
          </extLst>
        </patternFill>
      </fill>
    </dxf>
    <dxf>
      <fill>
        <patternFill patternType="solid">
          <bgColor rgb="FFE67C73"/>
          <extLst>
            <ext uri="smNativeData">
              <pm:shade xmlns:pm="smNativeData" id="1715873531" type="1" fgLvl="100" fgClr="00E67C73" bgLvl="100" bgClr="FFFFFFFF"/>
            </ext>
          </extLst>
        </patternFill>
      </fill>
    </dxf>
    <dxf>
      <fill>
        <patternFill patternType="solid">
          <bgColor rgb="FF57BB8A"/>
          <extLst>
            <ext uri="smNativeData">
              <pm:shade xmlns:pm="smNativeData" id="1715873531" type="1" fgLvl="100" fgClr="0057BB8A" bgLvl="100" bgClr="FFFFFFFF"/>
            </ext>
          </extLst>
        </patternFill>
      </fill>
    </dxf>
    <dxf>
      <fill>
        <patternFill patternType="solid">
          <bgColor rgb="FF57BB8A"/>
          <extLst>
            <ext uri="smNativeData">
              <pm:shade xmlns:pm="smNativeData" id="1715873531" type="1" fgLvl="100" fgClr="0057BB8A" bgLvl="100" bgClr="FFFFFFFF"/>
            </ext>
          </extLst>
        </patternFill>
      </fill>
    </dxf>
    <dxf>
      <fill>
        <patternFill patternType="solid">
          <bgColor rgb="FFFFD666"/>
          <extLst>
            <ext uri="smNativeData">
              <pm:shade xmlns:pm="smNativeData" id="1715873531" type="1" fgLvl="100" fgClr="00FFD666" bgLvl="100" bgClr="FFFFFFFF"/>
            </ext>
          </extLst>
        </patternFill>
      </fill>
    </dxf>
    <dxf>
      <fill>
        <patternFill patternType="solid">
          <bgColor rgb="FFE67C73"/>
          <extLst>
            <ext uri="smNativeData">
              <pm:shade xmlns:pm="smNativeData" id="1715873531" type="1" fgLvl="100" fgClr="00E67C73" bgLvl="100" bgClr="FFFFFFFF"/>
            </ext>
          </extLst>
        </patternFill>
      </fill>
    </dxf>
    <dxf>
      <fill>
        <patternFill patternType="solid">
          <bgColor rgb="FFFFD666"/>
          <extLst>
            <ext uri="smNativeData">
              <pm:shade xmlns:pm="smNativeData" id="1715873531" type="1" fgLvl="100" fgClr="00FFD666" bgLvl="100" bgClr="FFFFFFFF"/>
            </ext>
          </extLst>
        </patternFill>
      </fill>
    </dxf>
    <dxf>
      <fill>
        <patternFill patternType="solid">
          <bgColor rgb="FF57BB8A"/>
          <extLst>
            <ext uri="smNativeData">
              <pm:shade xmlns:pm="smNativeData" id="1715873531" type="1" fgLvl="100" fgClr="0057BB8A" bgLvl="100" bgClr="FFFFFFFF"/>
            </ext>
          </extLst>
        </patternFill>
      </fill>
    </dxf>
    <dxf>
      <fill>
        <patternFill patternType="solid">
          <bgColor rgb="FFE67C73"/>
          <extLst>
            <ext uri="smNativeData">
              <pm:shade xmlns:pm="smNativeData" id="1715873531" type="1" fgLvl="100" fgClr="00E67C73" bgLvl="100" bgClr="FFFFFFFF"/>
            </ext>
          </extLst>
        </patternFill>
      </fill>
    </dxf>
    <dxf>
      <fill>
        <patternFill patternType="solid">
          <bgColor rgb="FFE67C73"/>
          <extLst>
            <ext uri="smNativeData">
              <pm:shade xmlns:pm="smNativeData" id="1715873531" type="1" fgLvl="100" fgClr="00E67C73" bgLvl="100" bgClr="FFFFFFFF"/>
            </ext>
          </extLst>
        </patternFill>
      </fill>
    </dxf>
    <dxf>
      <fill>
        <patternFill patternType="solid">
          <bgColor rgb="FFFFD666"/>
          <extLst>
            <ext uri="smNativeData">
              <pm:shade xmlns:pm="smNativeData" id="1715873531" type="1" fgLvl="100" fgClr="00FFD666" bgLvl="100" bgClr="FFFFFFFF"/>
            </ext>
          </extLst>
        </patternFill>
      </fill>
    </dxf>
    <dxf>
      <fill>
        <patternFill patternType="solid">
          <bgColor rgb="FFFFD666"/>
          <extLst>
            <ext uri="smNativeData">
              <pm:shade xmlns:pm="smNativeData" id="1715873531" type="1" fgLvl="100" fgClr="00FFD666" bgLvl="100" bgClr="FFFFFFFF"/>
            </ext>
          </extLst>
        </patternFill>
      </fill>
    </dxf>
  </dxfs>
  <tableStyles count="0"/>
  <extLst>
    <ext uri="smNativeData">
      <pm:charStyles xmlns:pm="smNativeData" id="1715873531" count="1">
        <pm:charStyle name="Normal" fontId="0" Id="1"/>
      </pm:charStyles>
      <pm:colors xmlns:pm="smNativeData" id="1715873531" count="17">
        <pm:color name="Color 24" rgb="D9D9D9"/>
        <pm:color name="Color 25" rgb="F3F3F3"/>
        <pm:color name="Color 26" rgb="B6D7A8"/>
        <pm:color name="Color 27" rgb="57BB8A"/>
        <pm:color name="Color 28" rgb="8FC47E"/>
        <pm:color name="Color 29" rgb="E67C73"/>
        <pm:color name="Color 30" rgb="F2A96D"/>
        <pm:color name="Color 31" rgb="FFD666"/>
        <pm:color name="Color 32" rgb="FED166"/>
        <pm:color name="Color 33" rgb="F5B36B"/>
        <pm:color name="Color 34" rgb="DDD16D"/>
        <pm:color name="Color 35" rgb="E3D16C"/>
        <pm:color name="Color 36" rgb="B2C977"/>
        <pm:color name="Color 37" rgb="C2CC73"/>
        <pm:color name="Color 38" rgb="434343"/>
        <pm:color name="Color 39" rgb="333300"/>
        <pm:color name="Color 40" rgb="F9CB9C"/>
      </pm:colors>
    </ext>
  </extLst>
</styleSheet>
</file>

<file path=xl/_rels/workbook.xml.rels><?xml version="1.0" encoding="UTF-8" standalone="yes" ?>
<Relationships xmlns="http://schemas.openxmlformats.org/package/2006/relationships"><Relationship Id="rId1" Type="http://schemas.openxmlformats.org/officeDocument/2006/relationships/theme" Target="theme/theme1.xml"/><Relationship Id="rId2" Type="http://schemas.openxmlformats.org/officeDocument/2006/relationships/sharedStrings" Target="sharedStrings.xml"/><Relationship Id="rId3" Type="http://schemas.openxmlformats.org/officeDocument/2006/relationships/styles" Target="style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Arial"/>
        <a:ea typeface="Basic Roman"/>
        <a:cs typeface="Basic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
<Relationships xmlns="http://schemas.openxmlformats.org/package/2006/relationships"><Relationship Id="rId1" Type="http://schemas.openxmlformats.org/officeDocument/2006/relationships/hyperlink" Target="https://thatoneprivacysite.net/" TargetMode="External"/><Relationship Id="rId2" Type="http://schemas.openxmlformats.org/officeDocument/2006/relationships/comments" Target="../comments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L190"/>
  <sheetViews>
    <sheetView tabSelected="1" view="normal" workbookViewId="0">
      <pane xSplit="1" ySplit="5" topLeftCell="J6" activePane="bottomRight" state="frozen"/>
      <selection pane="bottomRight" activeCell="A6" sqref="A6:XFD6"/>
    </sheetView>
  </sheetViews>
  <sheetFormatPr baseColWidth="13" defaultColWidth="14.441441" defaultRowHeight="13.45"/>
  <cols>
    <col min="1" max="1" width="28.297297" customWidth="1" style="6"/>
    <col min="2" max="9" width="11.711712" customWidth="1" style="6"/>
    <col min="10" max="10" width="11.567568" customWidth="1" style="6"/>
    <col min="11" max="11" width="8.432432" customWidth="1" style="6"/>
    <col min="12" max="12" width="19.711712" customWidth="1" style="6"/>
    <col min="13" max="13" width="12.567568" customWidth="1" style="6"/>
    <col min="14" max="14" width="12.855856" customWidth="1" style="6"/>
    <col min="15" max="15" width="10.711712" customWidth="1" style="6"/>
    <col min="16" max="16" width="11.711712" customWidth="1" style="6"/>
    <col min="17" max="17" width="14.288288" customWidth="1" style="6"/>
    <col min="18" max="18" width="12.711712" customWidth="1" style="6"/>
    <col min="19" max="19" width="12.855856" customWidth="1" style="6"/>
    <col min="20" max="20" width="14.009009" customWidth="1" style="6"/>
    <col min="21" max="21" width="11.711712" customWidth="1" style="6"/>
    <col min="22" max="22" width="13.288288" customWidth="1" style="6"/>
    <col min="23" max="23" width="12.711712" customWidth="1" style="6"/>
    <col min="24" max="24" width="17.288288" customWidth="1" style="6"/>
    <col min="25" max="25" width="11.297297" customWidth="1" style="6"/>
    <col min="26" max="26" width="12.567568" customWidth="1" style="6"/>
    <col min="27" max="34" width="12.855856" customWidth="1" style="6"/>
    <col min="35" max="35" width="12.711712" customWidth="1" style="6"/>
    <col min="36" max="36" width="11.567568" customWidth="1" style="6"/>
    <col min="37" max="40" width="13.567568" customWidth="1" style="6"/>
    <col min="41" max="41" width="12.855856" customWidth="1" style="6"/>
    <col min="42" max="42" width="13.855856" customWidth="1" style="6"/>
    <col min="43" max="43" width="13.702703" customWidth="1" style="6"/>
    <col min="44" max="44" width="15.711712" customWidth="1" style="6"/>
    <col min="45" max="45" width="11.990991" customWidth="1" style="6"/>
    <col min="46" max="47" width="11.432432" customWidth="1" style="6"/>
    <col min="48" max="48" width="12.567568" customWidth="1" style="6"/>
    <col min="49" max="49" width="13.432432" customWidth="1" style="6"/>
    <col min="51" max="51" width="11.135135" customWidth="1" style="6"/>
    <col min="52" max="52" width="13.432432" customWidth="1" style="6"/>
    <col min="54" max="54" width="16.711712" customWidth="1" style="6"/>
    <col min="55" max="55" width="12.567568" customWidth="1" style="6"/>
    <col min="56" max="56" width="12.135135" customWidth="1" style="6"/>
    <col min="57" max="57" width="16.000000" customWidth="1" style="6"/>
    <col min="58" max="58" width="16.873874" customWidth="1" style="6"/>
    <col min="59" max="59" width="15.135135" customWidth="1" style="6"/>
    <col min="60" max="60" width="11.711712" customWidth="1" style="6"/>
    <col min="61" max="61" width="12.855856" customWidth="1" style="6"/>
    <col min="62" max="62" width="13.018018" customWidth="1" style="6"/>
    <col min="63" max="63" width="12.288288" customWidth="1" style="6"/>
    <col min="64" max="64" width="12.567568" customWidth="1" style="6"/>
  </cols>
  <sheetData>
    <row r="1" spans="1:64">
      <c r="A1" s="7"/>
      <c r="B1" s="8"/>
      <c r="C1" s="9"/>
      <c r="D1" s="9"/>
      <c r="E1" s="9"/>
      <c r="F1" s="9"/>
      <c r="G1" s="9"/>
      <c r="H1" s="9"/>
      <c r="I1" s="9"/>
      <c r="J1" s="10"/>
      <c r="K1" s="8"/>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row>
    <row r="2" spans="1:64">
      <c r="A2" s="7"/>
      <c r="B2" s="11" t="s">
        <v>0</v>
      </c>
      <c r="C2" s="11"/>
      <c r="D2" s="11"/>
      <c r="E2" s="11"/>
      <c r="F2" s="11"/>
      <c r="G2" s="11"/>
      <c r="H2" s="11"/>
      <c r="I2" s="11"/>
      <c r="J2" s="11"/>
      <c r="K2" s="10"/>
      <c r="L2" s="12" t="s">
        <v>1</v>
      </c>
      <c r="M2" s="12"/>
      <c r="N2" s="12"/>
      <c r="O2" s="12"/>
      <c r="P2" s="12"/>
      <c r="Q2" s="12"/>
      <c r="R2" s="12"/>
      <c r="S2" s="12"/>
      <c r="T2" s="12"/>
      <c r="U2" s="12"/>
      <c r="V2" s="12"/>
      <c r="W2" s="12"/>
      <c r="X2" s="12"/>
      <c r="Y2" s="12" t="s">
        <v>2</v>
      </c>
      <c r="Z2" s="12"/>
      <c r="AA2" s="12"/>
      <c r="AB2" s="12"/>
      <c r="AC2" s="12"/>
      <c r="AD2" s="12"/>
      <c r="AE2" s="12"/>
      <c r="AF2" s="12"/>
      <c r="AG2" s="12"/>
      <c r="AH2" s="12"/>
      <c r="AI2" s="12"/>
      <c r="AJ2" s="12"/>
      <c r="AK2" s="12"/>
      <c r="AL2" s="12"/>
      <c r="AM2" s="12"/>
      <c r="AN2" s="12"/>
      <c r="AO2" s="12"/>
      <c r="AP2" s="12"/>
      <c r="AQ2" s="12"/>
      <c r="AR2" s="12"/>
      <c r="AS2" s="12"/>
      <c r="AT2" s="12"/>
      <c r="AU2" s="12"/>
      <c r="AV2" s="13" t="s">
        <v>3</v>
      </c>
      <c r="AW2" s="13"/>
      <c r="AX2" s="13"/>
      <c r="AY2" s="13"/>
      <c r="AZ2" s="13"/>
      <c r="BA2" s="12" t="s">
        <v>4</v>
      </c>
      <c r="BB2" s="12"/>
      <c r="BC2" s="12"/>
      <c r="BD2" s="12"/>
      <c r="BE2" s="12" t="s">
        <v>5</v>
      </c>
      <c r="BF2" s="12"/>
      <c r="BG2" s="12"/>
      <c r="BH2" s="12"/>
      <c r="BI2" s="12"/>
      <c r="BJ2" s="12"/>
      <c r="BK2" s="12"/>
      <c r="BL2" s="12"/>
    </row>
    <row r="3" spans="1:64" ht="17.25" customHeight="1">
      <c r="A3" s="7"/>
      <c r="B3" s="14" t="s">
        <v>6</v>
      </c>
      <c r="C3" s="14"/>
      <c r="D3" s="14"/>
      <c r="E3" s="14"/>
      <c r="F3" s="14"/>
      <c r="G3" s="14"/>
      <c r="H3" s="14"/>
      <c r="I3" s="14"/>
      <c r="J3" s="14"/>
      <c r="K3" s="10"/>
      <c r="L3" s="15" t="s">
        <v>7</v>
      </c>
      <c r="M3" s="15"/>
      <c r="N3" s="15"/>
      <c r="O3" s="16" t="s">
        <v>8</v>
      </c>
      <c r="P3" s="16"/>
      <c r="Q3" s="16"/>
      <c r="R3" s="16"/>
      <c r="S3" s="16"/>
      <c r="T3" s="17" t="s">
        <v>9</v>
      </c>
      <c r="U3" s="17"/>
      <c r="V3" s="17"/>
      <c r="W3" s="17"/>
      <c r="X3" s="17"/>
      <c r="Y3" s="18" t="s">
        <v>10</v>
      </c>
      <c r="Z3" s="18"/>
      <c r="AA3" s="18"/>
      <c r="AB3" s="18"/>
      <c r="AC3" s="18"/>
      <c r="AD3" s="18"/>
      <c r="AE3" s="18"/>
      <c r="AF3" s="18"/>
      <c r="AG3" s="18"/>
      <c r="AH3" s="18"/>
      <c r="AI3" s="18"/>
      <c r="AJ3" s="18"/>
      <c r="AK3" s="18"/>
      <c r="AL3" s="18"/>
      <c r="AM3" s="16" t="s">
        <v>11</v>
      </c>
      <c r="AN3" s="16"/>
      <c r="AO3" s="16"/>
      <c r="AP3" s="16"/>
      <c r="AQ3" s="16"/>
      <c r="AR3" s="17" t="s">
        <v>12</v>
      </c>
      <c r="AS3" s="17"/>
      <c r="AT3" s="17"/>
      <c r="AU3" s="17"/>
      <c r="AV3" s="19" t="s">
        <v>13</v>
      </c>
      <c r="AW3" s="19"/>
      <c r="AX3" s="19" t="s">
        <v>14</v>
      </c>
      <c r="AY3" s="19"/>
      <c r="AZ3" s="19"/>
      <c r="BA3" s="12"/>
      <c r="BB3" s="12"/>
      <c r="BC3" s="12"/>
      <c r="BD3" s="12"/>
      <c r="BE3" s="20" t="s">
        <v>15</v>
      </c>
      <c r="BF3" s="20"/>
      <c r="BG3" s="20"/>
      <c r="BH3" s="20"/>
      <c r="BI3" s="20"/>
      <c r="BJ3" s="20"/>
      <c r="BK3" s="17" t="s">
        <v>16</v>
      </c>
      <c r="BL3" s="17"/>
    </row>
    <row r="4" spans="1:64" ht="18" customHeight="1">
      <c r="A4" s="21"/>
      <c r="B4" s="14" t="s">
        <v>1</v>
      </c>
      <c r="C4" s="14"/>
      <c r="D4" s="14"/>
      <c r="E4" s="14" t="s">
        <v>2</v>
      </c>
      <c r="F4" s="14"/>
      <c r="G4" s="14"/>
      <c r="H4" s="14" t="s">
        <v>17</v>
      </c>
      <c r="I4" s="14"/>
      <c r="J4" s="14"/>
      <c r="K4" s="22"/>
      <c r="L4" s="15"/>
      <c r="M4" s="15"/>
      <c r="N4" s="15"/>
      <c r="O4" s="23" t="s">
        <v>18</v>
      </c>
      <c r="P4" s="23"/>
      <c r="Q4" s="23" t="s">
        <v>19</v>
      </c>
      <c r="R4" s="23"/>
      <c r="S4" s="23"/>
      <c r="T4" s="17"/>
      <c r="U4" s="17"/>
      <c r="V4" s="17"/>
      <c r="W4" s="17"/>
      <c r="X4" s="17"/>
      <c r="Y4" s="24" t="s">
        <v>20</v>
      </c>
      <c r="Z4" s="24"/>
      <c r="AA4" s="23"/>
      <c r="AB4" s="23" t="s">
        <v>21</v>
      </c>
      <c r="AC4" s="23"/>
      <c r="AD4" s="23"/>
      <c r="AE4" s="23"/>
      <c r="AF4" s="23"/>
      <c r="AG4" s="23"/>
      <c r="AH4" s="23"/>
      <c r="AI4" s="23" t="s">
        <v>22</v>
      </c>
      <c r="AJ4" s="23"/>
      <c r="AK4" s="25" t="s">
        <v>23</v>
      </c>
      <c r="AL4" s="25"/>
      <c r="AM4" s="25" t="s">
        <v>24</v>
      </c>
      <c r="AN4" s="25" t="s">
        <v>25</v>
      </c>
      <c r="AO4" s="25"/>
      <c r="AP4" s="25" t="s">
        <v>26</v>
      </c>
      <c r="AQ4" s="25"/>
      <c r="AR4" s="17"/>
      <c r="AS4" s="17"/>
      <c r="AT4" s="17"/>
      <c r="AU4" s="17"/>
      <c r="AV4" s="19"/>
      <c r="AW4" s="19"/>
      <c r="AX4" s="19"/>
      <c r="AY4" s="19"/>
      <c r="AZ4" s="19"/>
      <c r="BA4" s="12"/>
      <c r="BB4" s="12"/>
      <c r="BC4" s="12"/>
      <c r="BD4" s="12"/>
      <c r="BE4" s="26" t="s">
        <v>27</v>
      </c>
      <c r="BF4" s="26"/>
      <c r="BG4" s="26"/>
      <c r="BH4" s="26" t="s">
        <v>28</v>
      </c>
      <c r="BI4" s="26"/>
      <c r="BJ4" s="26"/>
      <c r="BK4" s="17"/>
      <c r="BL4" s="17"/>
    </row>
    <row r="5" spans="1:64">
      <c r="A5" s="12" t="s">
        <v>29</v>
      </c>
      <c r="B5" s="23" t="s">
        <v>30</v>
      </c>
      <c r="C5" s="23" t="s">
        <v>31</v>
      </c>
      <c r="D5" s="23" t="s">
        <v>32</v>
      </c>
      <c r="E5" s="23" t="s">
        <v>33</v>
      </c>
      <c r="F5" s="23" t="s">
        <v>34</v>
      </c>
      <c r="G5" s="23" t="s">
        <v>35</v>
      </c>
      <c r="H5" s="25" t="s">
        <v>36</v>
      </c>
      <c r="I5" s="23" t="s">
        <v>37</v>
      </c>
      <c r="J5" s="23" t="s">
        <v>38</v>
      </c>
      <c r="K5" s="27"/>
      <c r="L5" s="28" t="s">
        <v>39</v>
      </c>
      <c r="M5" s="23" t="s">
        <v>40</v>
      </c>
      <c r="N5" s="23" t="s">
        <v>41</v>
      </c>
      <c r="O5" s="23" t="s">
        <v>42</v>
      </c>
      <c r="P5" s="23" t="s">
        <v>43</v>
      </c>
      <c r="Q5" s="23" t="s">
        <v>44</v>
      </c>
      <c r="R5" s="23" t="s">
        <v>45</v>
      </c>
      <c r="S5" s="23" t="s">
        <v>46</v>
      </c>
      <c r="T5" s="23" t="s">
        <v>47</v>
      </c>
      <c r="U5" s="23" t="s">
        <v>48</v>
      </c>
      <c r="V5" s="23" t="s">
        <v>49</v>
      </c>
      <c r="W5" s="23" t="s">
        <v>50</v>
      </c>
      <c r="X5" s="23" t="s">
        <v>51</v>
      </c>
      <c r="Y5" s="23" t="s">
        <v>52</v>
      </c>
      <c r="Z5" s="28" t="s">
        <v>53</v>
      </c>
      <c r="AA5" s="23" t="s">
        <v>54</v>
      </c>
      <c r="AB5" s="23" t="s">
        <v>55</v>
      </c>
      <c r="AC5" s="23" t="s">
        <v>56</v>
      </c>
      <c r="AD5" s="23" t="s">
        <v>57</v>
      </c>
      <c r="AE5" s="23" t="s">
        <v>58</v>
      </c>
      <c r="AF5" s="23" t="s">
        <v>59</v>
      </c>
      <c r="AG5" s="23" t="s">
        <v>60</v>
      </c>
      <c r="AH5" s="23" t="s">
        <v>61</v>
      </c>
      <c r="AI5" s="23" t="s">
        <v>62</v>
      </c>
      <c r="AJ5" s="24" t="s">
        <v>63</v>
      </c>
      <c r="AK5" s="24" t="s">
        <v>64</v>
      </c>
      <c r="AL5" s="23" t="s">
        <v>65</v>
      </c>
      <c r="AM5" s="23" t="s">
        <v>66</v>
      </c>
      <c r="AN5" s="23" t="s">
        <v>67</v>
      </c>
      <c r="AO5" s="23" t="s">
        <v>68</v>
      </c>
      <c r="AP5" s="23" t="s">
        <v>69</v>
      </c>
      <c r="AQ5" s="23" t="s">
        <v>68</v>
      </c>
      <c r="AR5" s="28" t="s">
        <v>70</v>
      </c>
      <c r="AS5" s="23" t="s">
        <v>71</v>
      </c>
      <c r="AT5" s="24" t="s">
        <v>72</v>
      </c>
      <c r="AU5" s="24" t="s">
        <v>73</v>
      </c>
      <c r="AV5" s="23" t="s">
        <v>74</v>
      </c>
      <c r="AW5" s="23" t="s">
        <v>75</v>
      </c>
      <c r="AX5" s="23" t="s">
        <v>76</v>
      </c>
      <c r="AY5" s="23" t="s">
        <v>77</v>
      </c>
      <c r="AZ5" s="23" t="s">
        <v>78</v>
      </c>
      <c r="BA5" s="29" t="s">
        <v>79</v>
      </c>
      <c r="BB5" s="29" t="s">
        <v>80</v>
      </c>
      <c r="BC5" s="29" t="s">
        <v>81</v>
      </c>
      <c r="BD5" s="28" t="s">
        <v>82</v>
      </c>
      <c r="BE5" s="23" t="s">
        <v>83</v>
      </c>
      <c r="BF5" s="23" t="s">
        <v>84</v>
      </c>
      <c r="BG5" s="23" t="s">
        <v>85</v>
      </c>
      <c r="BH5" s="24" t="s">
        <v>86</v>
      </c>
      <c r="BI5" s="24" t="s">
        <v>87</v>
      </c>
      <c r="BJ5" s="23" t="s">
        <v>88</v>
      </c>
      <c r="BK5" s="23" t="s">
        <v>89</v>
      </c>
      <c r="BL5" s="23" t="s">
        <v>90</v>
      </c>
    </row>
    <row r="6" spans="1:64">
      <c r="A6" s="30" t="s">
        <v>91</v>
      </c>
      <c r="B6" s="31">
        <f>IF(OR(M6="Five"),3,0)+IF(OR(M6="Not Disclosed"),1.5,0)+IF(OR(M6="Nine",M6="Fourteen",M6="See Note",M6="Cooperative"),1,0)+IF(OR(N6="Yes"),2,0)+IF(OR(N6="Not Disclosed"),1.5,0)+IF(OR(N6="Owned"),1,0)</f>
        <v>5</v>
      </c>
      <c r="C6" s="32">
        <f>COUNTIF(P6:S6,"Yes")+(0.5*COUNTIF(P6:S6,""))+(0.5*COUNTIF(P6:S6,"See Note"))+(3*COUNTIF(O6,"Yes"))</f>
        <v>3</v>
      </c>
      <c r="D6" s="33">
        <f>(3*COUNTIF(T6,"No"))+COUNTIF(U6:V6,"No")</f>
        <v>5</v>
      </c>
      <c r="E6" s="32">
        <f>COUNTIF(Y6,"No")+COUNTIF(Z6,"No")+(0.5*COUNTIF(Z6,"See Note"))+(3*COUNTIF(AA6,"No"))+COUNTIF(AI6,"Yes")+(0.5*COUNTIF(AI6,"Some"))+COUNTIF(AJ6,"Yes")+(0.5*COUNTIF(AJ6,"Some"))</f>
        <v>3.5</v>
      </c>
      <c r="F6" s="32">
        <f>(IF(OR(AN6="MPPE-128",AN6="Blowfish-64"),1,(IF(OR(AN6="See Note",AN6="Blowfish-128"),0.5,IF(OR(AN6="AES-128",AN6="AES-160",AN6="AES-192",AN6="AES-256"),0,0)))+(IF(OR(AO6="MPPE-128",AO6="Blowfish-64"),2,(IF(OR(AO6="See Note",AO6="Blowfish-128",AO6=""),1,IF(OR(AO6="AES-128",AO6="AES-160",AO6="AES-192",AO6="AES-256"),0,0)))))))+IF(OR(AP6="MS-CHAPv2",AP6="RSA-RC4",AP6="RSA-1024"),1,IF(OR(AP6="See Note",AP6=""),0.5,IF(OR(AP6="RSA-4096",AP6="RSA-2048",AP6="DH-2048",AP6="CA-4096"),0,0)))+IF(OR(AQ6="MS-CHAPv2",AQ6="RSA-RC4",AQ6="RSA-1024"),2,IF(OR(AQ6="See Note",AQ6=""),1,IF(OR(AQ6="RSA-4096",AQ6="RSA-2048",AQ6="DH-2048"),0,0)))</f>
        <v>2.5</v>
      </c>
      <c r="G6" s="32">
        <f>IF(AR6&lt;3,2,0)+IF(AS6&lt;10,1,IF(AS6="",1,0))+IF(AT6&lt;3,2,IF(AT6&lt;10,1,IF(AT6="",1,0)))</f>
        <v>4</v>
      </c>
      <c r="H6" s="31">
        <f>IF(AV6=0,0,IF(AV6&lt;5,1,IF(AV6&lt;10,2,3)))+IF(AW6=0,0,IF(AW6&lt;3,1,IF(AW6&lt;10,2,3)))+IF(AX6=0,0,IF(AX6&lt;5,1,IF(AX6&lt;10,2,3)))+IF(AY6="A",0,IF(AY6="A+",0,IF(AY6="B",1,5)))+IF(AZ6="Self",0,IF(AZ6="CloudFlare",2,IF(AZ6="Incapsula",2,3)))</f>
        <v>5</v>
      </c>
      <c r="I6" s="32">
        <f aca="1">IF(BA6&lt;PricePercentile33,0,IF(BA6&lt;PricePercentile66,1,2))+IF(BB6&lt;ConPricePercentile33,0,IF(BB6&lt;ConPricePercentile66,1,2))+IF(BC6="Free",0,IF(BC6="Yes",0,1))+IF(BD6="Free",0,IF(BD6&gt;29,0,IF(BD6&gt;13,1,IF(BD6&gt;6,2,3))))</f>
        <v>5</v>
      </c>
      <c r="J6" s="33">
        <f>IF(BE6="Yes",1,0)+IF(BF6="Yes",1,0)+IF(BG6="Yes",1,0)+IF(BH6="No",1,IF(BH6="",0,IF(BH6="Some",0.5,0)))+IF(BI6="No",1,IF(BI6="",0,IF(BI6="Some",0.5,0)))+IF(BJ6="No",1,IF(BJ6="",0,IF(BJ6="Some",0.5,0)))+IF(BK6="",0,1)+IF(BL6="",0,1)</f>
        <v>5</v>
      </c>
      <c r="K6" s="34"/>
      <c r="L6" s="35" t="s">
        <v>92</v>
      </c>
      <c r="M6" s="31" t="str">
        <f>IF(OR(L6="USA",L6="UK",L6="Canada",L6="Australia",L6="New Zealand"),"Five",(IF(OR(L6="Denmark",L6="France",L6="Netherlands",L6="Norway"),"Nine",IF(OR(L6="Belgium",L6="Germany",L6="Italy",L6="Spain",L6="Sweden"),"Fourteen",IF(L6="","Not Disclosed",IF(OR(L6="British Virgin Islands",L6="Gibraltar",L6="British Indian Ocean",L6="Barbados"),"See Note","No"))))))</f>
        <v>Five</v>
      </c>
      <c r="N6" s="33" t="s">
        <v>93</v>
      </c>
      <c r="O6" s="32"/>
      <c r="P6" s="33"/>
      <c r="Q6" s="31" t="s">
        <v>93</v>
      </c>
      <c r="R6" s="32"/>
      <c r="S6" s="32" t="s">
        <v>93</v>
      </c>
      <c r="T6" s="31" t="s">
        <v>94</v>
      </c>
      <c r="U6" s="32" t="s">
        <v>94</v>
      </c>
      <c r="V6" s="32" t="s">
        <v>94</v>
      </c>
      <c r="W6" s="32" t="s">
        <v>94</v>
      </c>
      <c r="X6" s="33" t="str">
        <f>IF(AND(NOT(M6="Five"),AA6="Yes",U6="Yes",OR(T6="Email",T6="Yes"),O6="No"),"Yes","No")</f>
        <v>No</v>
      </c>
      <c r="Y6" s="32" t="s">
        <v>94</v>
      </c>
      <c r="Z6" s="32" t="s">
        <v>94</v>
      </c>
      <c r="AA6" s="33" t="s">
        <v>93</v>
      </c>
      <c r="AB6" s="31"/>
      <c r="AC6" s="32" t="s">
        <v>93</v>
      </c>
      <c r="AD6" s="32" t="s">
        <v>93</v>
      </c>
      <c r="AE6" s="32"/>
      <c r="AF6" s="32"/>
      <c r="AG6" s="32"/>
      <c r="AH6" s="33"/>
      <c r="AI6" s="31" t="s">
        <v>93</v>
      </c>
      <c r="AJ6" s="32" t="s">
        <v>95</v>
      </c>
      <c r="AK6" s="31"/>
      <c r="AL6" s="33"/>
      <c r="AM6" s="31"/>
      <c r="AN6" s="32"/>
      <c r="AO6" s="32"/>
      <c r="AP6" s="32"/>
      <c r="AQ6" s="33"/>
      <c r="AR6" s="32" t="n">
        <v>2</v>
      </c>
      <c r="AS6" s="32" t="n">
        <v>22</v>
      </c>
      <c r="AT6" s="32"/>
      <c r="AU6" s="32"/>
      <c r="AV6" s="31" t="n">
        <v>4</v>
      </c>
      <c r="AW6" s="33" t="n">
        <v>1</v>
      </c>
      <c r="AX6" s="31" t="n">
        <v>10</v>
      </c>
      <c r="AY6" s="32" t="s">
        <v>96</v>
      </c>
      <c r="AZ6" s="33" t="s">
        <v>97</v>
      </c>
      <c r="BA6" s="36" t="n">
        <v>4.58999999999999986</v>
      </c>
      <c r="BB6" s="36">
        <f>BA6/AR6</f>
        <v>2.29499999999999993</v>
      </c>
      <c r="BC6" s="32" t="s">
        <v>94</v>
      </c>
      <c r="BD6" s="33" t="n">
        <v>7</v>
      </c>
      <c r="BE6" s="31" t="s">
        <v>93</v>
      </c>
      <c r="BF6" s="32" t="s">
        <v>93</v>
      </c>
      <c r="BG6" s="33"/>
      <c r="BH6" s="31" t="s">
        <v>94</v>
      </c>
      <c r="BI6" s="32" t="s">
        <v>94</v>
      </c>
      <c r="BJ6" s="33" t="s">
        <v>94</v>
      </c>
      <c r="BK6" s="32"/>
      <c r="BL6" s="33"/>
    </row>
    <row r="7" spans="1:64">
      <c r="A7" s="37" t="s">
        <v>98</v>
      </c>
      <c r="B7" s="38">
        <f>IF(OR(M7="Five"),3,0)+IF(OR(M7="Not Disclosed"),1.5,0)+IF(OR(M7="Nine",M7="Fourteen",M7="See Note",M7="Cooperative"),1,0)+IF(OR(N7="Yes"),2,0)+IF(OR(N7="Not Disclosed"),1.5,0)+IF(OR(N7="Owned"),1,0)</f>
        <v>1</v>
      </c>
      <c r="C7" s="39">
        <f>COUNTIF(P7:S7,"Yes")+(0.5*COUNTIF(P7:S7,""))+(0.5*COUNTIF(P7:S7,"See Note"))+(3*COUNTIF(O7,"Yes"))</f>
        <v>2</v>
      </c>
      <c r="D7" s="40">
        <f>(3*COUNTIF(T7,"No"))+COUNTIF(U7:V7,"No")</f>
        <v>0</v>
      </c>
      <c r="E7" s="39">
        <f>COUNTIF(Y7,"No")+COUNTIF(Z7,"No")+(0.5*COUNTIF(Z7,"See Note"))+(3*COUNTIF(AA7,"No"))+COUNTIF(AI7,"Yes")+(0.5*COUNTIF(AI7,"Some"))+COUNTIF(AJ7,"Yes")+(0.5*COUNTIF(AJ7,"Some"))</f>
        <v>2</v>
      </c>
      <c r="F7" s="39">
        <f>(IF(OR(AN7="MPPE-128",AN7="Blowfish-64"),1,(IF(OR(AN7="See Note",AN7="Blowfish-128"),0.5,IF(OR(AN7="AES-128",AN7="AES-160",AN7="AES-192",AN7="AES-256"),0,0)))+(IF(OR(AO7="MPPE-128",AO7="Blowfish-64"),2,(IF(OR(AO7="See Note",AO7="Blowfish-128",AO7=""),1,IF(OR(AO7="AES-128",AO7="AES-160",AO7="AES-192",AO7="AES-256"),0,0)))))))+IF(OR(AP7="MS-CHAPv2",AP7="RSA-RC4",AP7="RSA-1024"),1,IF(OR(AP7="See Note",AP7=""),0.5,IF(OR(AP7="RSA-4096",AP7="RSA-2048",AP7="DH-2048",AP7="CA-4096"),0,0)))+IF(OR(AQ7="MS-CHAPv2",AQ7="RSA-RC4",AQ7="RSA-1024"),2,IF(OR(AQ7="See Note",AQ7=""),1,IF(OR(AQ7="RSA-4096",AQ7="RSA-2048",AQ7="DH-2048"),0,0)))</f>
        <v>2.5</v>
      </c>
      <c r="G7" s="39">
        <f>IF(AR7&lt;3,2,0)+IF(AS7&lt;10,1,IF(AS7="",1,0))+IF(AT7&lt;3,2,IF(AT7&lt;10,1,IF(AT7="",1,0)))</f>
        <v>0</v>
      </c>
      <c r="H7" s="38">
        <f>IF(AV7=0,0,IF(AV7&lt;5,1,IF(AV7&lt;10,2,3)))+IF(AW7=0,0,IF(AW7&lt;3,1,IF(AW7&lt;10,2,3)))+IF(AX7=0,0,IF(AX7&lt;5,1,IF(AX7&lt;10,2,3)))+IF(AY7="A",0,IF(AY7="A+",0,IF(AY7="B",1,5)))+IF(AZ7="Self",0,IF(AZ7="CloudFlare",2,IF(AZ7="Incapsula",2,3)))</f>
        <v>0</v>
      </c>
      <c r="I7" s="39">
        <f aca="1">IF(BA7&lt;PricePercentile33,0,IF(BA7&lt;PricePercentile66,1,2))+IF(BB7&lt;ConPricePercentile33,0,IF(BB7&lt;ConPricePercentile66,1,2))+IF(BC7="Free",0,IF(BC7="Yes",0,1))+IF(BD7="Free",0,IF(BD7&gt;29,0,IF(BD7&gt;13,1,IF(BD7&gt;6,2,3))))</f>
        <v>1</v>
      </c>
      <c r="J7" s="40">
        <f>IF(BE7="Yes",1,0)+IF(BF7="Yes",1,0)+IF(BG7="Yes",1,0)+IF(BH7="No",1,IF(BH7="",0,IF(BH7="Some",0.5,0)))+IF(BI7="No",1,IF(BI7="",0,IF(BI7="Some",0.5,0)))+IF(BJ7="No",1,IF(BJ7="",0,IF(BJ7="Some",0.5,0)))+IF(BK7="",0,1)+IF(BL7="",0,1)</f>
        <v>3</v>
      </c>
      <c r="K7" s="41"/>
      <c r="L7" s="42" t="s">
        <v>99</v>
      </c>
      <c r="M7" s="38" t="str">
        <f>IF(OR(L7="USA",L7="UK",L7="Canada",L7="Australia",L7="New Zealand"),"Five",(IF(OR(L7="Denmark",L7="France",L7="Netherlands",L7="Norway"),"Nine",IF(OR(L7="Belgium",L7="Germany",L7="Italy",L7="Spain",L7="Sweden"),"Fourteen",IF(L7="","Not Disclosed",IF(OR(L7="British Virgin Islands",L7="Gibraltar",L7="British Indian Ocean",L7="Barbados"),"See Note","No"))))))</f>
        <v>Nine</v>
      </c>
      <c r="N7" s="40" t="s">
        <v>94</v>
      </c>
      <c r="O7" s="39"/>
      <c r="P7" s="40"/>
      <c r="Q7" s="38"/>
      <c r="R7" s="39"/>
      <c r="S7" s="39"/>
      <c r="T7" s="38" t="s">
        <v>100</v>
      </c>
      <c r="U7" s="39" t="s">
        <v>93</v>
      </c>
      <c r="V7" s="39" t="s">
        <v>93</v>
      </c>
      <c r="W7" s="39" t="s">
        <v>94</v>
      </c>
      <c r="X7" s="40" t="str">
        <f>IF(AND(NOT(M7="Five"),AA7="Yes",U7="Yes",OR(T7="Email",T7="Yes"),O7="No"),"Yes","No")</f>
        <v>No</v>
      </c>
      <c r="Y7" s="39" t="s">
        <v>94</v>
      </c>
      <c r="Z7" s="39" t="s">
        <v>94</v>
      </c>
      <c r="AA7" s="40" t="s">
        <v>93</v>
      </c>
      <c r="AB7" s="38"/>
      <c r="AC7" s="39"/>
      <c r="AD7" s="39"/>
      <c r="AE7" s="39"/>
      <c r="AF7" s="39" t="s">
        <v>93</v>
      </c>
      <c r="AG7" s="39"/>
      <c r="AH7" s="40"/>
      <c r="AI7" s="38"/>
      <c r="AJ7" s="39"/>
      <c r="AK7" s="38"/>
      <c r="AL7" s="40"/>
      <c r="AM7" s="38"/>
      <c r="AN7" s="39"/>
      <c r="AO7" s="39"/>
      <c r="AP7" s="39" t="s">
        <v>101</v>
      </c>
      <c r="AQ7" s="40" t="s">
        <v>101</v>
      </c>
      <c r="AR7" s="39" t="n">
        <v>5</v>
      </c>
      <c r="AS7" s="39" t="n">
        <v>13</v>
      </c>
      <c r="AT7" s="39" t="n">
        <v>20</v>
      </c>
      <c r="AU7" s="39"/>
      <c r="AV7" s="38" t="n">
        <v>0</v>
      </c>
      <c r="AW7" s="40" t="n">
        <v>0</v>
      </c>
      <c r="AX7" s="38" t="n">
        <v>0</v>
      </c>
      <c r="AY7" s="39" t="s">
        <v>102</v>
      </c>
      <c r="AZ7" s="40" t="s">
        <v>97</v>
      </c>
      <c r="BA7" s="43" t="n">
        <v>3.33999999999999986</v>
      </c>
      <c r="BB7" s="43">
        <f>BA7/AR7</f>
        <v>0.66800000000000006</v>
      </c>
      <c r="BC7" s="39" t="s">
        <v>94</v>
      </c>
      <c r="BD7" s="40" t="s">
        <v>101</v>
      </c>
      <c r="BE7" s="38"/>
      <c r="BF7" s="39"/>
      <c r="BG7" s="40"/>
      <c r="BH7" s="38" t="s">
        <v>94</v>
      </c>
      <c r="BI7" s="39" t="s">
        <v>94</v>
      </c>
      <c r="BJ7" s="40" t="s">
        <v>94</v>
      </c>
      <c r="BK7" s="39"/>
      <c r="BL7" s="40"/>
    </row>
    <row r="8" spans="1:64">
      <c r="A8" s="37" t="s">
        <v>103</v>
      </c>
      <c r="B8" s="38">
        <f>IF(OR(M8="Five"),3,0)+IF(OR(M8="Not Disclosed"),1.5,0)+IF(OR(M8="Nine",M8="Fourteen",M8="See Note",M8="Cooperative"),1,0)+IF(OR(N8="Yes"),2,0)+IF(OR(N8="Not Disclosed"),1.5,0)+IF(OR(N8="Owned"),1,0)</f>
        <v>1</v>
      </c>
      <c r="C8" s="39">
        <f>COUNTIF(P8:S8,"Yes")+(0.5*COUNTIF(P8:S8,""))+(0.5*COUNTIF(P8:S8,"See Note"))+(3*COUNTIF(O8,"Yes"))</f>
        <v>2</v>
      </c>
      <c r="D8" s="40">
        <f>(3*COUNTIF(T8,"No"))+COUNTIF(U8:V8,"No")</f>
        <v>0</v>
      </c>
      <c r="E8" s="39">
        <f>COUNTIF(Y8,"No")+COUNTIF(Z8,"No")+(0.5*COUNTIF(Z8,"See Note"))+(3*COUNTIF(AA8,"No"))+COUNTIF(AI8,"Yes")+(0.5*COUNTIF(AI8,"Some"))+COUNTIF(AJ8,"Yes")+(0.5*COUNTIF(AJ8,"Some"))</f>
        <v>1</v>
      </c>
      <c r="F8" s="39">
        <f>(IF(OR(AN8="MPPE-128",AN8="Blowfish-64"),1,(IF(OR(AN8="See Note",AN8="Blowfish-128"),0.5,IF(OR(AN8="AES-128",AN8="AES-160",AN8="AES-192",AN8="AES-256"),0,0)))+(IF(OR(AO8="MPPE-128",AO8="Blowfish-64"),2,(IF(OR(AO8="See Note",AO8="Blowfish-128",AO8=""),1,IF(OR(AO8="AES-128",AO8="AES-160",AO8="AES-192",AO8="AES-256"),0,0)))))))+IF(OR(AP8="MS-CHAPv2",AP8="RSA-RC4",AP8="RSA-1024"),1,IF(OR(AP8="See Note",AP8=""),0.5,IF(OR(AP8="RSA-4096",AP8="RSA-2048",AP8="DH-2048",AP8="CA-4096"),0,0)))+IF(OR(AQ8="MS-CHAPv2",AQ8="RSA-RC4",AQ8="RSA-1024"),2,IF(OR(AQ8="See Note",AQ8=""),1,IF(OR(AQ8="RSA-4096",AQ8="RSA-2048",AQ8="DH-2048"),0,0)))</f>
        <v>0</v>
      </c>
      <c r="G8" s="39">
        <f>IF(AR8&lt;3,2,0)+IF(AS8&lt;10,1,IF(AS8="",1,0))+IF(AT8&lt;3,2,IF(AT8&lt;10,1,IF(AT8="",1,0)))</f>
        <v>0</v>
      </c>
      <c r="H8" s="38">
        <f>IF(AV8=0,0,IF(AV8&lt;5,1,IF(AV8&lt;10,2,3)))+IF(AW8=0,0,IF(AW8&lt;3,1,IF(AW8&lt;10,2,3)))+IF(AX8=0,0,IF(AX8&lt;5,1,IF(AX8&lt;10,2,3)))+IF(AY8="A",0,IF(AY8="A+",0,IF(AY8="B",1,5)))+IF(AZ8="Self",0,IF(AZ8="CloudFlare",2,IF(AZ8="Incapsula",2,3)))</f>
        <v>1</v>
      </c>
      <c r="I8" s="39">
        <f aca="1">IF(BA8&lt;PricePercentile33,0,IF(BA8&lt;PricePercentile66,1,2))+IF(BB8&lt;ConPricePercentile33,0,IF(BB8&lt;ConPricePercentile66,1,2))+IF(BC8="Free",0,IF(BC8="Yes",0,1))+IF(BD8="Free",0,IF(BD8&gt;29,0,IF(BD8&gt;13,1,IF(BD8&gt;6,2,3))))</f>
        <v>4</v>
      </c>
      <c r="J8" s="40">
        <f>IF(BE8="Yes",1,0)+IF(BF8="Yes",1,0)+IF(BG8="Yes",1,0)+IF(BH8="No",1,IF(BH8="",0,IF(BH8="Some",0.5,0)))+IF(BI8="No",1,IF(BI8="",0,IF(BI8="Some",0.5,0)))+IF(BJ8="No",1,IF(BJ8="",0,IF(BJ8="Some",0.5,0)))+IF(BK8="",0,1)+IF(BL8="",0,1)</f>
        <v>5</v>
      </c>
      <c r="K8" s="41"/>
      <c r="L8" s="42" t="s">
        <v>104</v>
      </c>
      <c r="M8" s="38" t="str">
        <f>IF(OR(L8="USA",L8="UK",L8="Canada",L8="Australia",L8="New Zealand"),"Five",(IF(OR(L8="Denmark",L8="France",L8="Netherlands",L8="Norway"),"Nine",IF(OR(L8="Belgium",L8="Germany",L8="Italy",L8="Spain",L8="Sweden"),"Fourteen",IF(L8="","Not Disclosed",IF(OR(L8="British Virgin Islands",L8="Gibraltar",L8="British Indian Ocean",L8="Barbados"),"See Note","No"))))))</f>
        <v>Fourteen</v>
      </c>
      <c r="N8" s="40" t="s">
        <v>94</v>
      </c>
      <c r="O8" s="39" t="s">
        <v>94</v>
      </c>
      <c r="P8" s="40"/>
      <c r="Q8" s="38"/>
      <c r="R8" s="39"/>
      <c r="S8" s="39"/>
      <c r="T8" s="38" t="s">
        <v>100</v>
      </c>
      <c r="U8" s="39" t="s">
        <v>93</v>
      </c>
      <c r="V8" s="39" t="s">
        <v>93</v>
      </c>
      <c r="W8" s="39" t="s">
        <v>93</v>
      </c>
      <c r="X8" s="40" t="str">
        <f>IF(AND(NOT(M8="Five"),AA8="Yes",U8="Yes",OR(T8="Email",T8="Yes"),O8="No"),"Yes","No")</f>
        <v>Yes</v>
      </c>
      <c r="Y8" s="39" t="s">
        <v>93</v>
      </c>
      <c r="Z8" s="39" t="s">
        <v>94</v>
      </c>
      <c r="AA8" s="40" t="s">
        <v>93</v>
      </c>
      <c r="AB8" s="38" t="s">
        <v>93</v>
      </c>
      <c r="AC8" s="39" t="s">
        <v>93</v>
      </c>
      <c r="AD8" s="39"/>
      <c r="AE8" s="39" t="s">
        <v>93</v>
      </c>
      <c r="AF8" s="39" t="s">
        <v>93</v>
      </c>
      <c r="AG8" s="39" t="s">
        <v>93</v>
      </c>
      <c r="AH8" s="40"/>
      <c r="AI8" s="38"/>
      <c r="AJ8" s="39" t="s">
        <v>94</v>
      </c>
      <c r="AK8" s="38" t="n">
        <v>90.5600000000000023</v>
      </c>
      <c r="AL8" s="40" t="n">
        <v>5.99000000000000021</v>
      </c>
      <c r="AM8" s="38"/>
      <c r="AN8" s="39" t="s">
        <v>105</v>
      </c>
      <c r="AO8" s="39" t="s">
        <v>105</v>
      </c>
      <c r="AP8" s="39" t="s">
        <v>106</v>
      </c>
      <c r="AQ8" s="40" t="s">
        <v>106</v>
      </c>
      <c r="AR8" s="39" t="n">
        <v>5</v>
      </c>
      <c r="AS8" s="39" t="n">
        <v>19</v>
      </c>
      <c r="AT8" s="39" t="n">
        <v>215</v>
      </c>
      <c r="AU8" s="39" t="s">
        <v>93</v>
      </c>
      <c r="AV8" s="38" t="n">
        <v>3</v>
      </c>
      <c r="AW8" s="40" t="n">
        <v>0</v>
      </c>
      <c r="AX8" s="38" t="n">
        <v>0</v>
      </c>
      <c r="AY8" s="39" t="s">
        <v>102</v>
      </c>
      <c r="AZ8" s="40" t="s">
        <v>97</v>
      </c>
      <c r="BA8" s="43" t="n">
        <v>4.92999999999999972</v>
      </c>
      <c r="BB8" s="43">
        <f>BA8/AR8</f>
        <v>0.985999999999999943</v>
      </c>
      <c r="BC8" s="39" t="s">
        <v>93</v>
      </c>
      <c r="BD8" s="40" t="n">
        <v>3</v>
      </c>
      <c r="BE8" s="38"/>
      <c r="BF8" s="39"/>
      <c r="BG8" s="40"/>
      <c r="BH8" s="38" t="s">
        <v>94</v>
      </c>
      <c r="BI8" s="39" t="s">
        <v>94</v>
      </c>
      <c r="BJ8" s="40" t="s">
        <v>94</v>
      </c>
      <c r="BK8" s="39" t="s">
        <v>94</v>
      </c>
      <c r="BL8" s="40" t="s">
        <v>94</v>
      </c>
    </row>
    <row r="9" spans="1:64">
      <c r="A9" s="37" t="s">
        <v>107</v>
      </c>
      <c r="B9" s="38">
        <f>IF(OR(M9="Five"),3,0)+IF(OR(M9="Not Disclosed"),1.5,0)+IF(OR(M9="Nine",M9="Fourteen",M9="See Note",M9="Cooperative"),1,0)+IF(OR(N9="Yes"),2,0)+IF(OR(N9="Not Disclosed"),1.5,0)+IF(OR(N9="Owned"),1,0)</f>
        <v>0</v>
      </c>
      <c r="C9" s="39">
        <f>COUNTIF(P9:S9,"Yes")+(0.5*COUNTIF(P9:S9,""))+(0.5*COUNTIF(P9:S9,"See Note"))+(3*COUNTIF(O9,"Yes"))</f>
        <v>2</v>
      </c>
      <c r="D9" s="40">
        <f>(3*COUNTIF(T9,"No"))+COUNTIF(U9:V9,"No")</f>
        <v>1</v>
      </c>
      <c r="E9" s="39">
        <f>COUNTIF(Y9,"No")+COUNTIF(Z9,"No")+(0.5*COUNTIF(Z9,"See Note"))+(3*COUNTIF(AA9,"No"))+COUNTIF(AI9,"Yes")+(0.5*COUNTIF(AI9,"Some"))+COUNTIF(AJ9,"Yes")+(0.5*COUNTIF(AJ9,"Some"))</f>
        <v>2</v>
      </c>
      <c r="F9" s="39">
        <f>(IF(OR(AN9="MPPE-128",AN9="Blowfish-64"),1,(IF(OR(AN9="See Note",AN9="Blowfish-128"),0.5,IF(OR(AN9="AES-128",AN9="AES-160",AN9="AES-192",AN9="AES-256"),0,0)))+(IF(OR(AO9="MPPE-128",AO9="Blowfish-64"),2,(IF(OR(AO9="See Note",AO9="Blowfish-128",AO9=""),1,IF(OR(AO9="AES-128",AO9="AES-160",AO9="AES-192",AO9="AES-256"),0,0)))))))+IF(OR(AP9="MS-CHAPv2",AP9="RSA-RC4",AP9="RSA-1024"),1,IF(OR(AP9="See Note",AP9=""),0.5,IF(OR(AP9="RSA-4096",AP9="RSA-2048",AP9="DH-2048",AP9="CA-4096"),0,0)))+IF(OR(AQ9="MS-CHAPv2",AQ9="RSA-RC4",AQ9="RSA-1024"),2,IF(OR(AQ9="See Note",AQ9=""),1,IF(OR(AQ9="RSA-4096",AQ9="RSA-2048",AQ9="DH-2048"),0,0)))</f>
        <v>2.5</v>
      </c>
      <c r="G9" s="39">
        <f>IF(AR9&lt;3,2,0)+IF(AS9&lt;10,1,IF(AS9="",1,0))+IF(AT9&lt;3,2,IF(AT9&lt;10,1,IF(AT9="",1,0)))</f>
        <v>0</v>
      </c>
      <c r="H9" s="38">
        <f>IF(AV9=0,0,IF(AV9&lt;5,1,IF(AV9&lt;10,2,3)))+IF(AW9=0,0,IF(AW9&lt;3,1,IF(AW9&lt;10,2,3)))+IF(AX9=0,0,IF(AX9&lt;5,1,IF(AX9&lt;10,2,3)))+IF(AY9="A",0,IF(AY9="A+",0,IF(AY9="B",1,5)))+IF(AZ9="Self",0,IF(AZ9="CloudFlare",2,IF(AZ9="Incapsula",2,3)))</f>
        <v>11</v>
      </c>
      <c r="I9" s="39">
        <f aca="1">IF(BA9&lt;PricePercentile33,0,IF(BA9&lt;PricePercentile66,1,2))+IF(BB9&lt;ConPricePercentile33,0,IF(BB9&lt;ConPricePercentile66,1,2))+IF(BC9="Free",0,IF(BC9="Yes",0,1))+IF(BD9="Free",0,IF(BD9&gt;29,0,IF(BD9&gt;13,1,IF(BD9&gt;6,2,3))))</f>
        <v>4</v>
      </c>
      <c r="J9" s="40">
        <f>IF(BE9="Yes",1,0)+IF(BF9="Yes",1,0)+IF(BG9="Yes",1,0)+IF(BH9="No",1,IF(BH9="",0,IF(BH9="Some",0.5,0)))+IF(BI9="No",1,IF(BI9="",0,IF(BI9="Some",0.5,0)))+IF(BJ9="No",1,IF(BJ9="",0,IF(BJ9="Some",0.5,0)))+IF(BK9="",0,1)+IF(BL9="",0,1)</f>
        <v>1</v>
      </c>
      <c r="K9" s="41"/>
      <c r="L9" s="42" t="s">
        <v>108</v>
      </c>
      <c r="M9" s="38" t="str">
        <f>IF(OR(L9="USA",L9="UK",L9="Canada",L9="Australia",L9="New Zealand"),"Five",(IF(OR(L9="Denmark",L9="France",L9="Netherlands",L9="Norway"),"Nine",IF(OR(L9="Belgium",L9="Germany",L9="Italy",L9="Spain",L9="Sweden"),"Fourteen",IF(L9="","Not Disclosed",IF(OR(L9="British Virgin Islands",L9="Gibraltar",L9="British Indian Ocean",L9="Barbados"),"See Note","No"))))))</f>
        <v>No</v>
      </c>
      <c r="N9" s="40" t="s">
        <v>94</v>
      </c>
      <c r="O9" s="39" t="s">
        <v>94</v>
      </c>
      <c r="P9" s="40"/>
      <c r="Q9" s="38"/>
      <c r="R9" s="39"/>
      <c r="S9" s="39"/>
      <c r="T9" s="38" t="s">
        <v>100</v>
      </c>
      <c r="U9" s="39" t="s">
        <v>93</v>
      </c>
      <c r="V9" s="39" t="s">
        <v>94</v>
      </c>
      <c r="W9" s="39" t="s">
        <v>94</v>
      </c>
      <c r="X9" s="40" t="str">
        <f>IF(AND(NOT(M9="Five"),AA9="Yes",U9="Yes",OR(T9="Email",T9="Yes"),O9="No"),"Yes","No")</f>
        <v>Yes</v>
      </c>
      <c r="Y9" s="39" t="s">
        <v>94</v>
      </c>
      <c r="Z9" s="39" t="s">
        <v>94</v>
      </c>
      <c r="AA9" s="40" t="s">
        <v>93</v>
      </c>
      <c r="AB9" s="38"/>
      <c r="AC9" s="39"/>
      <c r="AD9" s="39"/>
      <c r="AE9" s="39"/>
      <c r="AF9" s="39"/>
      <c r="AG9" s="39"/>
      <c r="AH9" s="40"/>
      <c r="AI9" s="38"/>
      <c r="AJ9" s="39"/>
      <c r="AK9" s="38"/>
      <c r="AL9" s="40"/>
      <c r="AM9" s="38"/>
      <c r="AN9" s="39"/>
      <c r="AO9" s="39"/>
      <c r="AP9" s="39" t="s">
        <v>101</v>
      </c>
      <c r="AQ9" s="40" t="s">
        <v>101</v>
      </c>
      <c r="AR9" s="39" t="n">
        <v>5</v>
      </c>
      <c r="AS9" s="39" t="n">
        <v>22</v>
      </c>
      <c r="AT9" s="39" t="n">
        <v>80</v>
      </c>
      <c r="AU9" s="39"/>
      <c r="AV9" s="38" t="n">
        <v>6</v>
      </c>
      <c r="AW9" s="40" t="n">
        <v>2</v>
      </c>
      <c r="AX9" s="38" t="n">
        <v>29</v>
      </c>
      <c r="AY9" s="39" t="s">
        <v>109</v>
      </c>
      <c r="AZ9" s="40" t="s">
        <v>97</v>
      </c>
      <c r="BA9" s="43" t="n">
        <v>3.99000000000000021</v>
      </c>
      <c r="BB9" s="43">
        <f>BA9/AR9</f>
        <v>0.798000000000000043</v>
      </c>
      <c r="BC9" s="39" t="s">
        <v>94</v>
      </c>
      <c r="BD9" s="40" t="n">
        <v>0</v>
      </c>
      <c r="BE9" s="38" t="s">
        <v>93</v>
      </c>
      <c r="BF9" s="39"/>
      <c r="BG9" s="40"/>
      <c r="BH9" s="38"/>
      <c r="BI9" s="39"/>
      <c r="BJ9" s="40"/>
      <c r="BK9" s="39"/>
      <c r="BL9" s="40"/>
    </row>
    <row r="10" spans="1:64">
      <c r="A10" s="37" t="s">
        <v>110</v>
      </c>
      <c r="B10" s="38">
        <f>IF(OR(M10="Five"),3,0)+IF(OR(M10="Not Disclosed"),1.5,0)+IF(OR(M10="Nine",M10="Fourteen",M10="See Note",M10="Cooperative"),1,0)+IF(OR(N10="Yes"),2,0)+IF(OR(N10="Not Disclosed"),1.5,0)+IF(OR(N10="Owned"),1,0)</f>
        <v>5</v>
      </c>
      <c r="C10" s="39">
        <f>COUNTIF(P10:S10,"Yes")+(0.5*COUNTIF(P10:S10,""))+(0.5*COUNTIF(P10:S10,"See Note"))+(3*COUNTIF(O10,"Yes"))</f>
        <v>1</v>
      </c>
      <c r="D10" s="40">
        <f>(3*COUNTIF(T10,"No"))+COUNTIF(U10:V10,"No")</f>
        <v>2</v>
      </c>
      <c r="E10" s="39">
        <f>COUNTIF(Y10,"No")+COUNTIF(Z10,"No")+(0.5*COUNTIF(Z10,"See Note"))+(3*COUNTIF(AA10,"No"))+COUNTIF(AI10,"Yes")+(0.5*COUNTIF(AI10,"Some"))+COUNTIF(AJ10,"Yes")+(0.5*COUNTIF(AJ10,"Some"))</f>
        <v>5</v>
      </c>
      <c r="F10" s="39">
        <f>(IF(OR(AN10="MPPE-128",AN10="Blowfish-64"),1,(IF(OR(AN10="See Note",AN10="Blowfish-128"),0.5,IF(OR(AN10="AES-128",AN10="AES-160",AN10="AES-192",AN10="AES-256"),0,0)))+(IF(OR(AO10="MPPE-128",AO10="Blowfish-64"),2,(IF(OR(AO10="See Note",AO10="Blowfish-128",AO10=""),1,IF(OR(AO10="AES-128",AO10="AES-160",AO10="AES-192",AO10="AES-256"),0,0)))))))+IF(OR(AP10="MS-CHAPv2",AP10="RSA-RC4",AP10="RSA-1024"),1,IF(OR(AP10="See Note",AP10=""),0.5,IF(OR(AP10="RSA-4096",AP10="RSA-2048",AP10="DH-2048",AP10="CA-4096"),0,0)))+IF(OR(AQ10="MS-CHAPv2",AQ10="RSA-RC4",AQ10="RSA-1024"),2,IF(OR(AQ10="See Note",AQ10=""),1,IF(OR(AQ10="RSA-4096",AQ10="RSA-2048",AQ10="DH-2048"),0,0)))</f>
        <v>2.5</v>
      </c>
      <c r="G10" s="39">
        <f>IF(AR10&lt;3,2,0)+IF(AS10&lt;10,1,IF(AS10="",1,0))+IF(AT10&lt;3,2,IF(AT10&lt;10,1,IF(AT10="",1,0)))</f>
        <v>5</v>
      </c>
      <c r="H10" s="38">
        <f>IF(AV10=0,0,IF(AV10&lt;5,1,IF(AV10&lt;10,2,3)))+IF(AW10=0,0,IF(AW10&lt;3,1,IF(AW10&lt;10,2,3)))+IF(AX10=0,0,IF(AX10&lt;5,1,IF(AX10&lt;10,2,3)))+IF(AY10="A",0,IF(AY10="A+",0,IF(AY10="B",1,5)))+IF(AZ10="Self",0,IF(AZ10="CloudFlare",2,IF(AZ10="Incapsula",2,3)))</f>
        <v>8</v>
      </c>
      <c r="I10" s="39">
        <f aca="1">IF(BA10&lt;PricePercentile33,0,IF(BA10&lt;PricePercentile66,1,2))+IF(BB10&lt;ConPricePercentile33,0,IF(BB10&lt;ConPricePercentile66,1,2))+IF(BC10="Free",0,IF(BC10="Yes",0,1))+IF(BD10="Free",0,IF(BD10&gt;29,0,IF(BD10&gt;13,1,IF(BD10&gt;6,2,3))))</f>
        <v>7</v>
      </c>
      <c r="J10" s="40">
        <f>IF(BE10="Yes",1,0)+IF(BF10="Yes",1,0)+IF(BG10="Yes",1,0)+IF(BH10="No",1,IF(BH10="",0,IF(BH10="Some",0.5,0)))+IF(BI10="No",1,IF(BI10="",0,IF(BI10="Some",0.5,0)))+IF(BJ10="No",1,IF(BJ10="",0,IF(BJ10="Some",0.5,0)))+IF(BK10="",0,1)+IF(BL10="",0,1)</f>
        <v>4</v>
      </c>
      <c r="K10" s="41"/>
      <c r="L10" s="42" t="s">
        <v>92</v>
      </c>
      <c r="M10" s="38" t="str">
        <f>IF(OR(L10="USA",L10="UK",L10="Canada",L10="Australia",L10="New Zealand"),"Five",(IF(OR(L10="Denmark",L10="France",L10="Netherlands",L10="Norway"),"Nine",IF(OR(L10="Belgium",L10="Germany",L10="Italy",L10="Spain",L10="Sweden"),"Fourteen",IF(L10="","Not Disclosed",IF(OR(L10="British Virgin Islands",L10="Gibraltar",L10="British Indian Ocean",L10="Barbados"),"See Note","No"))))))</f>
        <v>Five</v>
      </c>
      <c r="N10" s="40" t="s">
        <v>93</v>
      </c>
      <c r="O10" s="39" t="s">
        <v>94</v>
      </c>
      <c r="P10" s="40"/>
      <c r="Q10" s="38" t="s">
        <v>94</v>
      </c>
      <c r="R10" s="39"/>
      <c r="S10" s="39" t="s">
        <v>94</v>
      </c>
      <c r="T10" s="38" t="s">
        <v>100</v>
      </c>
      <c r="U10" s="39" t="s">
        <v>94</v>
      </c>
      <c r="V10" s="39" t="s">
        <v>94</v>
      </c>
      <c r="W10" s="39" t="s">
        <v>94</v>
      </c>
      <c r="X10" s="40" t="str">
        <f>IF(AND(NOT(M10="Five"),AA10="Yes",U10="Yes",OR(T10="Email",T10="Yes"),O10="No"),"Yes","No")</f>
        <v>No</v>
      </c>
      <c r="Y10" s="39" t="s">
        <v>94</v>
      </c>
      <c r="Z10" s="39" t="s">
        <v>94</v>
      </c>
      <c r="AA10" s="40" t="s">
        <v>94</v>
      </c>
      <c r="AB10" s="38"/>
      <c r="AC10" s="39"/>
      <c r="AD10" s="39"/>
      <c r="AE10" s="39"/>
      <c r="AF10" s="39"/>
      <c r="AG10" s="39"/>
      <c r="AH10" s="40"/>
      <c r="AI10" s="38" t="s">
        <v>94</v>
      </c>
      <c r="AJ10" s="39" t="s">
        <v>94</v>
      </c>
      <c r="AK10" s="38"/>
      <c r="AL10" s="40"/>
      <c r="AM10" s="38"/>
      <c r="AN10" s="39"/>
      <c r="AO10" s="39"/>
      <c r="AP10" s="39"/>
      <c r="AQ10" s="40"/>
      <c r="AR10" s="39" t="n">
        <v>1</v>
      </c>
      <c r="AS10" s="39" t="n">
        <v>3</v>
      </c>
      <c r="AT10" s="39"/>
      <c r="AU10" s="39"/>
      <c r="AV10" s="38" t="n">
        <v>1</v>
      </c>
      <c r="AW10" s="40" t="n">
        <v>1</v>
      </c>
      <c r="AX10" s="38" t="n">
        <v>2</v>
      </c>
      <c r="AY10" s="39" t="s">
        <v>111</v>
      </c>
      <c r="AZ10" s="40" t="s">
        <v>97</v>
      </c>
      <c r="BA10" s="43" t="n">
        <v>5.75</v>
      </c>
      <c r="BB10" s="43">
        <f>BA10/AR10</f>
        <v>5.75</v>
      </c>
      <c r="BC10" s="39" t="s">
        <v>94</v>
      </c>
      <c r="BD10" s="40" t="n">
        <v>0</v>
      </c>
      <c r="BE10" s="38"/>
      <c r="BF10" s="39"/>
      <c r="BG10" s="40"/>
      <c r="BH10" s="38" t="s">
        <v>94</v>
      </c>
      <c r="BI10" s="39" t="s">
        <v>94</v>
      </c>
      <c r="BJ10" s="40" t="s">
        <v>94</v>
      </c>
      <c r="BK10" s="39"/>
      <c r="BL10" s="40" t="s">
        <v>94</v>
      </c>
    </row>
    <row r="11" spans="1:64">
      <c r="A11" s="37" t="s">
        <v>112</v>
      </c>
      <c r="B11" s="38">
        <f>IF(OR(M11="Five"),3,0)+IF(OR(M11="Not Disclosed"),1.5,0)+IF(OR(M11="Nine",M11="Fourteen",M11="See Note",M11="Cooperative"),1,0)+IF(OR(N11="Yes"),2,0)+IF(OR(N11="Not Disclosed"),1.5,0)+IF(OR(N11="Owned"),1,0)</f>
        <v>5</v>
      </c>
      <c r="C11" s="39">
        <f>COUNTIF(P11:S11,"Yes")+(0.5*COUNTIF(P11:S11,""))+(0.5*COUNTIF(P11:S11,"See Note"))+(3*COUNTIF(O11,"Yes"))</f>
        <v>1</v>
      </c>
      <c r="D11" s="40">
        <f>(3*COUNTIF(T11,"No"))+COUNTIF(U11:V11,"No")</f>
        <v>2</v>
      </c>
      <c r="E11" s="39">
        <f>COUNTIF(Y11,"No")+COUNTIF(Z11,"No")+(0.5*COUNTIF(Z11,"See Note"))+(3*COUNTIF(AA11,"No"))+COUNTIF(AI11,"Yes")+(0.5*COUNTIF(AI11,"Some"))+COUNTIF(AJ11,"Yes")+(0.5*COUNTIF(AJ11,"Some"))</f>
        <v>1</v>
      </c>
      <c r="F11" s="39">
        <f>(IF(OR(AN11="MPPE-128",AN11="Blowfish-64"),1,(IF(OR(AN11="See Note",AN11="Blowfish-128"),0.5,IF(OR(AN11="AES-128",AN11="AES-160",AN11="AES-192",AN11="AES-256"),0,0)))+(IF(OR(AO11="MPPE-128",AO11="Blowfish-64"),2,(IF(OR(AO11="See Note",AO11="Blowfish-128",AO11=""),1,IF(OR(AO11="AES-128",AO11="AES-160",AO11="AES-192",AO11="AES-256"),0,0)))))))+IF(OR(AP11="MS-CHAPv2",AP11="RSA-RC4",AP11="RSA-1024"),1,IF(OR(AP11="See Note",AP11=""),0.5,IF(OR(AP11="RSA-4096",AP11="RSA-2048",AP11="DH-2048",AP11="CA-4096"),0,0)))+IF(OR(AQ11="MS-CHAPv2",AQ11="RSA-RC4",AQ11="RSA-1024"),2,IF(OR(AQ11="See Note",AQ11=""),1,IF(OR(AQ11="RSA-4096",AQ11="RSA-2048",AQ11="DH-2048"),0,0)))</f>
        <v>2.5</v>
      </c>
      <c r="G11" s="39">
        <f>IF(AR11&lt;3,2,0)+IF(AS11&lt;10,1,IF(AS11="",1,0))+IF(AT11&lt;3,2,IF(AT11&lt;10,1,IF(AT11="",1,0)))</f>
        <v>3</v>
      </c>
      <c r="H11" s="38">
        <f>IF(AV11=0,0,IF(AV11&lt;5,1,IF(AV11&lt;10,2,3)))+IF(AW11=0,0,IF(AW11&lt;3,1,IF(AW11&lt;10,2,3)))+IF(AX11=0,0,IF(AX11&lt;5,1,IF(AX11&lt;10,2,3)))+IF(AY11="A",0,IF(AY11="A+",0,IF(AY11="B",1,5)))+IF(AZ11="Self",0,IF(AZ11="CloudFlare",2,IF(AZ11="Incapsula",2,3)))</f>
        <v>13</v>
      </c>
      <c r="I11" s="39">
        <f aca="1">IF(BA11&lt;PricePercentile33,0,IF(BA11&lt;PricePercentile66,1,2))+IF(BB11&lt;ConPricePercentile33,0,IF(BB11&lt;ConPricePercentile66,1,2))+IF(BC11="Free",0,IF(BC11="Yes",0,1))+IF(BD11="Free",0,IF(BD11&gt;29,0,IF(BD11&gt;13,1,IF(BD11&gt;6,2,3))))</f>
        <v>2</v>
      </c>
      <c r="J11" s="40">
        <f>IF(BE11="Yes",1,0)+IF(BF11="Yes",1,0)+IF(BG11="Yes",1,0)+IF(BH11="No",1,IF(BH11="",0,IF(BH11="Some",0.5,0)))+IF(BI11="No",1,IF(BI11="",0,IF(BI11="Some",0.5,0)))+IF(BJ11="No",1,IF(BJ11="",0,IF(BJ11="Some",0.5,0)))+IF(BK11="",0,1)+IF(BL11="",0,1)</f>
        <v>1</v>
      </c>
      <c r="K11" s="41"/>
      <c r="L11" s="42" t="s">
        <v>92</v>
      </c>
      <c r="M11" s="38" t="str">
        <f>IF(OR(L11="USA",L11="UK",L11="Canada",L11="Australia",L11="New Zealand"),"Five",(IF(OR(L11="Denmark",L11="France",L11="Netherlands",L11="Norway"),"Nine",IF(OR(L11="Belgium",L11="Germany",L11="Italy",L11="Spain",L11="Sweden"),"Fourteen",IF(L11="","Not Disclosed",IF(OR(L11="British Virgin Islands",L11="Gibraltar",L11="British Indian Ocean",L11="Barbados"),"See Note","No"))))))</f>
        <v>Five</v>
      </c>
      <c r="N11" s="40" t="s">
        <v>93</v>
      </c>
      <c r="O11" s="39" t="s">
        <v>94</v>
      </c>
      <c r="P11" s="40"/>
      <c r="Q11" s="38"/>
      <c r="R11" s="39" t="s">
        <v>94</v>
      </c>
      <c r="S11" s="39" t="s">
        <v>94</v>
      </c>
      <c r="T11" s="38" t="s">
        <v>100</v>
      </c>
      <c r="U11" s="39" t="s">
        <v>94</v>
      </c>
      <c r="V11" s="39" t="s">
        <v>94</v>
      </c>
      <c r="W11" s="39" t="s">
        <v>94</v>
      </c>
      <c r="X11" s="40" t="str">
        <f>IF(AND(NOT(M11="Five"),AA11="Yes",U11="Yes",OR(T11="Email",T11="Yes"),O11="No"),"Yes","No")</f>
        <v>No</v>
      </c>
      <c r="Y11" s="39" t="s">
        <v>93</v>
      </c>
      <c r="Z11" s="39" t="s">
        <v>94</v>
      </c>
      <c r="AA11" s="40" t="s">
        <v>93</v>
      </c>
      <c r="AB11" s="38"/>
      <c r="AC11" s="39"/>
      <c r="AD11" s="39"/>
      <c r="AE11" s="39"/>
      <c r="AF11" s="39"/>
      <c r="AG11" s="39"/>
      <c r="AH11" s="40"/>
      <c r="AI11" s="38" t="s">
        <v>94</v>
      </c>
      <c r="AJ11" s="39" t="s">
        <v>94</v>
      </c>
      <c r="AK11" s="38"/>
      <c r="AL11" s="40"/>
      <c r="AM11" s="38"/>
      <c r="AN11" s="39"/>
      <c r="AO11" s="39"/>
      <c r="AP11" s="39"/>
      <c r="AQ11" s="40"/>
      <c r="AR11" s="39" t="n">
        <v>6</v>
      </c>
      <c r="AS11" s="39"/>
      <c r="AT11" s="39"/>
      <c r="AU11" s="39"/>
      <c r="AV11" s="38" t="n">
        <v>14</v>
      </c>
      <c r="AW11" s="40" t="n">
        <v>4</v>
      </c>
      <c r="AX11" s="38" t="n">
        <v>19</v>
      </c>
      <c r="AY11" s="39" t="s">
        <v>111</v>
      </c>
      <c r="AZ11" s="40" t="s">
        <v>97</v>
      </c>
      <c r="BA11" s="43" t="n">
        <v>6.66999999999999993</v>
      </c>
      <c r="BB11" s="43">
        <f>BA11/AR11</f>
        <v>1.11166666666666991</v>
      </c>
      <c r="BC11" s="39" t="s">
        <v>93</v>
      </c>
      <c r="BD11" s="40" t="n">
        <v>45</v>
      </c>
      <c r="BE11" s="38" t="s">
        <v>93</v>
      </c>
      <c r="BF11" s="39"/>
      <c r="BG11" s="40"/>
      <c r="BH11" s="38"/>
      <c r="BI11" s="39"/>
      <c r="BJ11" s="40"/>
      <c r="BK11" s="39"/>
      <c r="BL11" s="40"/>
    </row>
    <row r="12" spans="1:64">
      <c r="A12" s="37" t="s">
        <v>113</v>
      </c>
      <c r="B12" s="38">
        <f>IF(OR(M12="Five"),3,0)+IF(OR(M12="Not Disclosed"),1.5,0)+IF(OR(M12="Nine",M12="Fourteen",M12="See Note",M12="Cooperative"),1,0)+IF(OR(N12="Yes"),2,0)+IF(OR(N12="Not Disclosed"),1.5,0)+IF(OR(N12="Owned"),1,0)</f>
        <v>0</v>
      </c>
      <c r="C12" s="39">
        <f>COUNTIF(P12:S12,"Yes")+(0.5*COUNTIF(P12:S12,""))+(0.5*COUNTIF(P12:S12,"See Note"))+(3*COUNTIF(O12,"Yes"))</f>
        <v>3</v>
      </c>
      <c r="D12" s="40">
        <f>(3*COUNTIF(T12,"No"))+COUNTIF(U12:V12,"No")</f>
        <v>2</v>
      </c>
      <c r="E12" s="39">
        <f>COUNTIF(Y12,"No")+COUNTIF(Z12,"No")+(0.5*COUNTIF(Z12,"See Note"))+(3*COUNTIF(AA12,"No"))+COUNTIF(AI12,"Yes")+(0.5*COUNTIF(AI12,"Some"))+COUNTIF(AJ12,"Yes")+(0.5*COUNTIF(AJ12,"Some"))</f>
        <v>2</v>
      </c>
      <c r="F12" s="39">
        <f>(IF(OR(AN12="MPPE-128",AN12="Blowfish-64"),1,(IF(OR(AN12="See Note",AN12="Blowfish-128"),0.5,IF(OR(AN12="AES-128",AN12="AES-160",AN12="AES-192",AN12="AES-256"),0,0)))+(IF(OR(AO12="MPPE-128",AO12="Blowfish-64"),2,(IF(OR(AO12="See Note",AO12="Blowfish-128",AO12=""),1,IF(OR(AO12="AES-128",AO12="AES-160",AO12="AES-192",AO12="AES-256"),0,0)))))))+IF(OR(AP12="MS-CHAPv2",AP12="RSA-RC4",AP12="RSA-1024"),1,IF(OR(AP12="See Note",AP12=""),0.5,IF(OR(AP12="RSA-4096",AP12="RSA-2048",AP12="DH-2048",AP12="CA-4096"),0,0)))+IF(OR(AQ12="MS-CHAPv2",AQ12="RSA-RC4",AQ12="RSA-1024"),2,IF(OR(AQ12="See Note",AQ12=""),1,IF(OR(AQ12="RSA-4096",AQ12="RSA-2048",AQ12="DH-2048"),0,0)))</f>
        <v>2.5</v>
      </c>
      <c r="G12" s="39">
        <f>IF(AR12&lt;3,2,0)+IF(AS12&lt;10,1,IF(AS12="",1,0))+IF(AT12&lt;3,2,IF(AT12&lt;10,1,IF(AT12="",1,0)))</f>
        <v>0</v>
      </c>
      <c r="H12" s="38">
        <f>IF(AV12=0,0,IF(AV12&lt;5,1,IF(AV12&lt;10,2,3)))+IF(AW12=0,0,IF(AW12&lt;3,1,IF(AW12&lt;10,2,3)))+IF(AX12=0,0,IF(AX12&lt;5,1,IF(AX12&lt;10,2,3)))+IF(AY12="A",0,IF(AY12="A+",0,IF(AY12="B",1,5)))+IF(AZ12="Self",0,IF(AZ12="CloudFlare",2,IF(AZ12="Incapsula",2,3)))</f>
        <v>2</v>
      </c>
      <c r="I12" s="39">
        <f aca="1">IF(BA12&lt;PricePercentile33,0,IF(BA12&lt;PricePercentile66,1,2))+IF(BB12&lt;ConPricePercentile33,0,IF(BB12&lt;ConPricePercentile66,1,2))+IF(BC12="Free",0,IF(BC12="Yes",0,1))+IF(BD12="Free",0,IF(BD12&gt;29,0,IF(BD12&gt;13,1,IF(BD12&gt;6,2,3))))</f>
        <v>4</v>
      </c>
      <c r="J12" s="40">
        <f>IF(BE12="Yes",1,0)+IF(BF12="Yes",1,0)+IF(BG12="Yes",1,0)+IF(BH12="No",1,IF(BH12="",0,IF(BH12="Some",0.5,0)))+IF(BI12="No",1,IF(BI12="",0,IF(BI12="Some",0.5,0)))+IF(BJ12="No",1,IF(BJ12="",0,IF(BJ12="Some",0.5,0)))+IF(BK12="",0,1)+IF(BL12="",0,1)</f>
        <v>5</v>
      </c>
      <c r="K12" s="41"/>
      <c r="L12" s="42" t="s">
        <v>108</v>
      </c>
      <c r="M12" s="38" t="str">
        <f>IF(OR(L12="USA",L12="UK",L12="Canada",L12="Australia",L12="New Zealand"),"Five",(IF(OR(L12="Denmark",L12="France",L12="Netherlands",L12="Norway"),"Nine",IF(OR(L12="Belgium",L12="Germany",L12="Italy",L12="Spain",L12="Sweden"),"Fourteen",IF(L12="","Not Disclosed",IF(OR(L12="British Virgin Islands",L12="Gibraltar",L12="British Indian Ocean",L12="Barbados"),"See Note","No"))))))</f>
        <v>No</v>
      </c>
      <c r="N12" s="40" t="s">
        <v>94</v>
      </c>
      <c r="O12" s="39" t="s">
        <v>94</v>
      </c>
      <c r="P12" s="40"/>
      <c r="Q12" s="38" t="s">
        <v>93</v>
      </c>
      <c r="R12" s="39" t="s">
        <v>93</v>
      </c>
      <c r="S12" s="39"/>
      <c r="T12" s="38" t="s">
        <v>100</v>
      </c>
      <c r="U12" s="39" t="s">
        <v>94</v>
      </c>
      <c r="V12" s="39" t="s">
        <v>94</v>
      </c>
      <c r="W12" s="39" t="s">
        <v>94</v>
      </c>
      <c r="X12" s="40" t="str">
        <f>IF(AND(NOT(M12="Five"),AA12="Yes",U12="Yes",OR(T12="Email",T12="Yes"),O12="No"),"Yes","No")</f>
        <v>No</v>
      </c>
      <c r="Y12" s="39" t="s">
        <v>94</v>
      </c>
      <c r="Z12" s="39" t="s">
        <v>94</v>
      </c>
      <c r="AA12" s="40" t="s">
        <v>93</v>
      </c>
      <c r="AB12" s="38"/>
      <c r="AC12" s="39"/>
      <c r="AD12" s="39"/>
      <c r="AE12" s="39" t="s">
        <v>93</v>
      </c>
      <c r="AF12" s="39"/>
      <c r="AG12" s="39"/>
      <c r="AH12" s="40"/>
      <c r="AI12" s="38"/>
      <c r="AJ12" s="39" t="s">
        <v>94</v>
      </c>
      <c r="AK12" s="38"/>
      <c r="AL12" s="40"/>
      <c r="AM12" s="38"/>
      <c r="AN12" s="39"/>
      <c r="AO12" s="39"/>
      <c r="AP12" s="39"/>
      <c r="AQ12" s="40"/>
      <c r="AR12" s="39" t="n">
        <v>3</v>
      </c>
      <c r="AS12" s="39" t="n">
        <v>20</v>
      </c>
      <c r="AT12" s="39" t="n">
        <v>20</v>
      </c>
      <c r="AU12" s="39"/>
      <c r="AV12" s="38" t="n">
        <v>0</v>
      </c>
      <c r="AW12" s="40" t="n">
        <v>0</v>
      </c>
      <c r="AX12" s="38" t="n">
        <v>2</v>
      </c>
      <c r="AY12" s="39" t="s">
        <v>114</v>
      </c>
      <c r="AZ12" s="40" t="s">
        <v>97</v>
      </c>
      <c r="BA12" s="43" t="n">
        <v>5.75</v>
      </c>
      <c r="BB12" s="43">
        <f>BA12/AR12</f>
        <v>1.91666666666666998</v>
      </c>
      <c r="BC12" s="39" t="s">
        <v>94</v>
      </c>
      <c r="BD12" s="40" t="n">
        <v>14</v>
      </c>
      <c r="BE12" s="38" t="s">
        <v>93</v>
      </c>
      <c r="BF12" s="39"/>
      <c r="BG12" s="40"/>
      <c r="BH12" s="38" t="s">
        <v>94</v>
      </c>
      <c r="BI12" s="39" t="s">
        <v>94</v>
      </c>
      <c r="BJ12" s="40" t="s">
        <v>94</v>
      </c>
      <c r="BK12" s="39"/>
      <c r="BL12" s="40" t="s">
        <v>94</v>
      </c>
    </row>
    <row r="13" spans="1:64">
      <c r="A13" s="37" t="s">
        <v>115</v>
      </c>
      <c r="B13" s="38">
        <f>IF(OR(M13="Five"),3,0)+IF(OR(M13="Not Disclosed"),1.5,0)+IF(OR(M13="Nine",M13="Fourteen",M13="See Note",M13="Cooperative"),1,0)+IF(OR(N13="Yes"),2,0)+IF(OR(N13="Not Disclosed"),1.5,0)+IF(OR(N13="Owned"),1,0)</f>
        <v>0</v>
      </c>
      <c r="C13" s="39">
        <f>COUNTIF(P13:S13,"Yes")+(0.5*COUNTIF(P13:S13,""))+(0.5*COUNTIF(P13:S13,"See Note"))+(3*COUNTIF(O13,"Yes"))</f>
        <v>3</v>
      </c>
      <c r="D13" s="40">
        <f>(3*COUNTIF(T13,"No"))+COUNTIF(U13:V13,"No")</f>
        <v>4</v>
      </c>
      <c r="E13" s="39">
        <f>COUNTIF(Y13,"No")+COUNTIF(Z13,"No")+(0.5*COUNTIF(Z13,"See Note"))+(3*COUNTIF(AA13,"No"))+COUNTIF(AI13,"Yes")+(0.5*COUNTIF(AI13,"Some"))+COUNTIF(AJ13,"Yes")+(0.5*COUNTIF(AJ13,"Some"))</f>
        <v>2.5</v>
      </c>
      <c r="F13" s="39">
        <f>(IF(OR(AN13="MPPE-128",AN13="Blowfish-64"),1,(IF(OR(AN13="See Note",AN13="Blowfish-128"),0.5,IF(OR(AN13="AES-128",AN13="AES-160",AN13="AES-192",AN13="AES-256"),0,0)))+(IF(OR(AO13="MPPE-128",AO13="Blowfish-64"),2,(IF(OR(AO13="See Note",AO13="Blowfish-128",AO13=""),1,IF(OR(AO13="AES-128",AO13="AES-160",AO13="AES-192",AO13="AES-256"),0,0)))))))+IF(OR(AP13="MS-CHAPv2",AP13="RSA-RC4",AP13="RSA-1024"),1,IF(OR(AP13="See Note",AP13=""),0.5,IF(OR(AP13="RSA-4096",AP13="RSA-2048",AP13="DH-2048",AP13="CA-4096"),0,0)))+IF(OR(AQ13="MS-CHAPv2",AQ13="RSA-RC4",AQ13="RSA-1024"),2,IF(OR(AQ13="See Note",AQ13=""),1,IF(OR(AQ13="RSA-4096",AQ13="RSA-2048",AQ13="DH-2048"),0,0)))</f>
        <v>1.5</v>
      </c>
      <c r="G13" s="39">
        <f>IF(AR13&lt;3,2,0)+IF(AS13&lt;10,1,IF(AS13="",1,0))+IF(AT13&lt;3,2,IF(AT13&lt;10,1,IF(AT13="",1,0)))</f>
        <v>2</v>
      </c>
      <c r="H13" s="38">
        <f>IF(AV13=0,0,IF(AV13&lt;5,1,IF(AV13&lt;10,2,3)))+IF(AW13=0,0,IF(AW13&lt;3,1,IF(AW13&lt;10,2,3)))+IF(AX13=0,0,IF(AX13&lt;5,1,IF(AX13&lt;10,2,3)))+IF(AY13="A",0,IF(AY13="A+",0,IF(AY13="B",1,5)))+IF(AZ13="Self",0,IF(AZ13="CloudFlare",2,IF(AZ13="Incapsula",2,3)))</f>
        <v>8</v>
      </c>
      <c r="I13" s="39">
        <f aca="1">IF(BA13&lt;PricePercentile33,0,IF(BA13&lt;PricePercentile66,1,2))+IF(BB13&lt;ConPricePercentile33,0,IF(BB13&lt;ConPricePercentile66,1,2))+IF(BC13="Free",0,IF(BC13="Yes",0,1))+IF(BD13="Free",0,IF(BD13&gt;29,0,IF(BD13&gt;13,1,IF(BD13&gt;6,2,3))))</f>
        <v>4</v>
      </c>
      <c r="J13" s="40">
        <f>IF(BE13="Yes",1,0)+IF(BF13="Yes",1,0)+IF(BG13="Yes",1,0)+IF(BH13="No",1,IF(BH13="",0,IF(BH13="Some",0.5,0)))+IF(BI13="No",1,IF(BI13="",0,IF(BI13="Some",0.5,0)))+IF(BJ13="No",1,IF(BJ13="",0,IF(BJ13="Some",0.5,0)))+IF(BK13="",0,1)+IF(BL13="",0,1)</f>
        <v>5</v>
      </c>
      <c r="K13" s="41"/>
      <c r="L13" s="42" t="s">
        <v>108</v>
      </c>
      <c r="M13" s="38" t="str">
        <f>IF(OR(L13="USA",L13="UK",L13="Canada",L13="Australia",L13="New Zealand"),"Five",(IF(OR(L13="Denmark",L13="France",L13="Netherlands",L13="Norway"),"Nine",IF(OR(L13="Belgium",L13="Germany",L13="Italy",L13="Spain",L13="Sweden"),"Fourteen",IF(L13="","Not Disclosed",IF(OR(L13="British Virgin Islands",L13="Gibraltar",L13="British Indian Ocean",L13="Barbados"),"See Note","No"))))))</f>
        <v>No</v>
      </c>
      <c r="N13" s="40" t="s">
        <v>94</v>
      </c>
      <c r="O13" s="39"/>
      <c r="P13" s="40"/>
      <c r="Q13" s="38" t="s">
        <v>93</v>
      </c>
      <c r="R13" s="39"/>
      <c r="S13" s="39" t="s">
        <v>93</v>
      </c>
      <c r="T13" s="38" t="s">
        <v>94</v>
      </c>
      <c r="U13" s="39" t="s">
        <v>93</v>
      </c>
      <c r="V13" s="39" t="s">
        <v>94</v>
      </c>
      <c r="W13" s="39" t="s">
        <v>94</v>
      </c>
      <c r="X13" s="40" t="str">
        <f>IF(AND(NOT(M13="Five"),AA13="Yes",U13="Yes",OR(T13="Email",T13="Yes"),O13="No"),"Yes","No")</f>
        <v>No</v>
      </c>
      <c r="Y13" s="39" t="s">
        <v>94</v>
      </c>
      <c r="Z13" s="39" t="s">
        <v>94</v>
      </c>
      <c r="AA13" s="40" t="s">
        <v>93</v>
      </c>
      <c r="AB13" s="38" t="s">
        <v>93</v>
      </c>
      <c r="AC13" s="39" t="s">
        <v>93</v>
      </c>
      <c r="AD13" s="39"/>
      <c r="AE13" s="39"/>
      <c r="AF13" s="39"/>
      <c r="AG13" s="39"/>
      <c r="AH13" s="40"/>
      <c r="AI13" s="38"/>
      <c r="AJ13" s="39" t="s">
        <v>95</v>
      </c>
      <c r="AK13" s="38"/>
      <c r="AL13" s="40"/>
      <c r="AM13" s="38"/>
      <c r="AN13" s="39"/>
      <c r="AO13" s="39" t="s">
        <v>116</v>
      </c>
      <c r="AP13" s="39"/>
      <c r="AQ13" s="40"/>
      <c r="AR13" s="39" t="n">
        <v>2</v>
      </c>
      <c r="AS13" s="39" t="n">
        <v>54</v>
      </c>
      <c r="AT13" s="39" t="n">
        <v>254</v>
      </c>
      <c r="AU13" s="39"/>
      <c r="AV13" s="38" t="n">
        <v>4</v>
      </c>
      <c r="AW13" s="40" t="n">
        <v>1</v>
      </c>
      <c r="AX13" s="38" t="n">
        <v>2</v>
      </c>
      <c r="AY13" s="39" t="s">
        <v>111</v>
      </c>
      <c r="AZ13" s="40" t="s">
        <v>97</v>
      </c>
      <c r="BA13" s="43" t="n">
        <v>5.83000000000000007</v>
      </c>
      <c r="BB13" s="43">
        <f>BA13/AR13</f>
        <v>2.91500000000000004</v>
      </c>
      <c r="BC13" s="39" t="s">
        <v>93</v>
      </c>
      <c r="BD13" s="40" t="n">
        <v>7</v>
      </c>
      <c r="BE13" s="38"/>
      <c r="BF13" s="39"/>
      <c r="BG13" s="40"/>
      <c r="BH13" s="38" t="s">
        <v>94</v>
      </c>
      <c r="BI13" s="39" t="s">
        <v>94</v>
      </c>
      <c r="BJ13" s="40" t="s">
        <v>94</v>
      </c>
      <c r="BK13" s="39" t="s">
        <v>94</v>
      </c>
      <c r="BL13" s="40" t="s">
        <v>94</v>
      </c>
    </row>
    <row r="14" spans="1:64">
      <c r="A14" s="37" t="s">
        <v>117</v>
      </c>
      <c r="B14" s="38">
        <f>IF(OR(M14="Five"),3,0)+IF(OR(M14="Not Disclosed"),1.5,0)+IF(OR(M14="Nine",M14="Fourteen",M14="See Note",M14="Cooperative"),1,0)+IF(OR(N14="Yes"),2,0)+IF(OR(N14="Not Disclosed"),1.5,0)+IF(OR(N14="Owned"),1,0)</f>
        <v>1</v>
      </c>
      <c r="C14" s="39">
        <f>COUNTIF(P14:S14,"Yes")+(0.5*COUNTIF(P14:S14,""))+(0.5*COUNTIF(P14:S14,"See Note"))+(3*COUNTIF(O14,"Yes"))</f>
        <v>3.5</v>
      </c>
      <c r="D14" s="40">
        <f>(3*COUNTIF(T14,"No"))+COUNTIF(U14:V14,"No")</f>
        <v>4</v>
      </c>
      <c r="E14" s="39">
        <f>COUNTIF(Y14,"No")+COUNTIF(Z14,"No")+(0.5*COUNTIF(Z14,"See Note"))+(3*COUNTIF(AA14,"No"))+COUNTIF(AI14,"Yes")+(0.5*COUNTIF(AI14,"Some"))+COUNTIF(AJ14,"Yes")+(0.5*COUNTIF(AJ14,"Some"))</f>
        <v>1</v>
      </c>
      <c r="F14" s="39">
        <f>(IF(OR(AN14="MPPE-128",AN14="Blowfish-64"),1,(IF(OR(AN14="See Note",AN14="Blowfish-128"),0.5,IF(OR(AN14="AES-128",AN14="AES-160",AN14="AES-192",AN14="AES-256"),0,0)))+(IF(OR(AO14="MPPE-128",AO14="Blowfish-64"),2,(IF(OR(AO14="See Note",AO14="Blowfish-128",AO14=""),1,IF(OR(AO14="AES-128",AO14="AES-160",AO14="AES-192",AO14="AES-256"),0,0)))))))+IF(OR(AP14="MS-CHAPv2",AP14="RSA-RC4",AP14="RSA-1024"),1,IF(OR(AP14="See Note",AP14=""),0.5,IF(OR(AP14="RSA-4096",AP14="RSA-2048",AP14="DH-2048",AP14="CA-4096"),0,0)))+IF(OR(AQ14="MS-CHAPv2",AQ14="RSA-RC4",AQ14="RSA-1024"),2,IF(OR(AQ14="See Note",AQ14=""),1,IF(OR(AQ14="RSA-4096",AQ14="RSA-2048",AQ14="DH-2048"),0,0)))</f>
        <v>1.5</v>
      </c>
      <c r="G14" s="39">
        <f>IF(AR14&lt;3,2,0)+IF(AS14&lt;10,1,IF(AS14="",1,0))+IF(AT14&lt;3,2,IF(AT14&lt;10,1,IF(AT14="",1,0)))</f>
        <v>2</v>
      </c>
      <c r="H14" s="38">
        <f>IF(AV14=0,0,IF(AV14&lt;5,1,IF(AV14&lt;10,2,3)))+IF(AW14=0,0,IF(AW14&lt;3,1,IF(AW14&lt;10,2,3)))+IF(AX14=0,0,IF(AX14&lt;5,1,IF(AX14&lt;10,2,3)))+IF(AY14="A",0,IF(AY14="A+",0,IF(AY14="B",1,5)))+IF(AZ14="Self",0,IF(AZ14="CloudFlare",2,IF(AZ14="Incapsula",2,3)))</f>
        <v>3</v>
      </c>
      <c r="I14" s="39">
        <f aca="1">IF(BA14&lt;PricePercentile33,0,IF(BA14&lt;PricePercentile66,1,2))+IF(BB14&lt;ConPricePercentile33,0,IF(BB14&lt;ConPricePercentile66,1,2))+IF(BC14="Free",0,IF(BC14="Yes",0,1))+IF(BD14="Free",0,IF(BD14&gt;29,0,IF(BD14&gt;13,1,IF(BD14&gt;6,2,3))))</f>
        <v>4</v>
      </c>
      <c r="J14" s="40">
        <f>IF(BE14="Yes",1,0)+IF(BF14="Yes",1,0)+IF(BG14="Yes",1,0)+IF(BH14="No",1,IF(BH14="",0,IF(BH14="Some",0.5,0)))+IF(BI14="No",1,IF(BI14="",0,IF(BI14="Some",0.5,0)))+IF(BJ14="No",1,IF(BJ14="",0,IF(BJ14="Some",0.5,0)))+IF(BK14="",0,1)+IF(BL14="",0,1)</f>
        <v>2.5</v>
      </c>
      <c r="K14" s="41"/>
      <c r="L14" s="42" t="s">
        <v>118</v>
      </c>
      <c r="M14" s="38" t="s">
        <v>119</v>
      </c>
      <c r="N14" s="40" t="s">
        <v>94</v>
      </c>
      <c r="O14" s="39"/>
      <c r="P14" s="40"/>
      <c r="Q14" s="38" t="s">
        <v>93</v>
      </c>
      <c r="R14" s="39" t="s">
        <v>93</v>
      </c>
      <c r="S14" s="39" t="s">
        <v>93</v>
      </c>
      <c r="T14" s="38" t="s">
        <v>94</v>
      </c>
      <c r="U14" s="39" t="s">
        <v>94</v>
      </c>
      <c r="V14" s="39" t="s">
        <v>93</v>
      </c>
      <c r="W14" s="39" t="s">
        <v>94</v>
      </c>
      <c r="X14" s="40" t="str">
        <f>IF(AND(NOT(M14="Five"),AA14="Yes",U14="Yes",OR(T14="Email",T14="Yes"),O14="No"),"Yes","No")</f>
        <v>No</v>
      </c>
      <c r="Y14" s="39" t="s">
        <v>93</v>
      </c>
      <c r="Z14" s="39" t="s">
        <v>94</v>
      </c>
      <c r="AA14" s="40" t="s">
        <v>93</v>
      </c>
      <c r="AB14" s="38"/>
      <c r="AC14" s="39"/>
      <c r="AD14" s="39"/>
      <c r="AE14" s="39"/>
      <c r="AF14" s="39"/>
      <c r="AG14" s="39"/>
      <c r="AH14" s="40"/>
      <c r="AI14" s="38"/>
      <c r="AJ14" s="39"/>
      <c r="AK14" s="38"/>
      <c r="AL14" s="40"/>
      <c r="AM14" s="38"/>
      <c r="AN14" s="39"/>
      <c r="AO14" s="39" t="s">
        <v>105</v>
      </c>
      <c r="AP14" s="39"/>
      <c r="AQ14" s="40"/>
      <c r="AR14" s="39" t="n">
        <v>1</v>
      </c>
      <c r="AS14" s="39" t="n">
        <v>19</v>
      </c>
      <c r="AT14" s="39" t="n">
        <v>27</v>
      </c>
      <c r="AU14" s="39"/>
      <c r="AV14" s="38" t="n">
        <v>0</v>
      </c>
      <c r="AW14" s="40" t="n">
        <v>0</v>
      </c>
      <c r="AX14" s="38" t="n">
        <v>16</v>
      </c>
      <c r="AY14" s="39" t="s">
        <v>96</v>
      </c>
      <c r="AZ14" s="40" t="s">
        <v>97</v>
      </c>
      <c r="BA14" s="43" t="n">
        <v>6.66999999999999993</v>
      </c>
      <c r="BB14" s="43">
        <f>BA14/AR14</f>
        <v>6.66999999999999993</v>
      </c>
      <c r="BC14" s="39" t="s">
        <v>93</v>
      </c>
      <c r="BD14" s="40" t="n">
        <v>30</v>
      </c>
      <c r="BE14" s="38"/>
      <c r="BF14" s="39"/>
      <c r="BG14" s="40"/>
      <c r="BH14" s="38" t="s">
        <v>93</v>
      </c>
      <c r="BI14" s="39" t="s">
        <v>95</v>
      </c>
      <c r="BJ14" s="40" t="s">
        <v>94</v>
      </c>
      <c r="BK14" s="39"/>
      <c r="BL14" s="40" t="s">
        <v>94</v>
      </c>
    </row>
    <row r="15" spans="1:64">
      <c r="A15" s="37" t="s">
        <v>120</v>
      </c>
      <c r="B15" s="38">
        <f>IF(OR(M15="Five"),3,0)+IF(OR(M15="Not Disclosed"),1.5,0)+IF(OR(M15="Nine",M15="Fourteen",M15="See Note",M15="Cooperative"),1,0)+IF(OR(N15="Yes"),2,0)+IF(OR(N15="Not Disclosed"),1.5,0)+IF(OR(N15="Owned"),1,0)</f>
        <v>1</v>
      </c>
      <c r="C15" s="39">
        <f>COUNTIF(P15:S15,"Yes")+(0.5*COUNTIF(P15:S15,""))+(0.5*COUNTIF(P15:S15,"See Note"))+(3*COUNTIF(O15,"Yes"))</f>
        <v>2</v>
      </c>
      <c r="D15" s="40">
        <f>(3*COUNTIF(T15,"No"))+COUNTIF(U15:V15,"No")</f>
        <v>5</v>
      </c>
      <c r="E15" s="39">
        <f>COUNTIF(Y15,"No")+COUNTIF(Z15,"No")+(0.5*COUNTIF(Z15,"See Note"))+(3*COUNTIF(AA15,"No"))+COUNTIF(AI15,"Yes")+(0.5*COUNTIF(AI15,"Some"))+COUNTIF(AJ15,"Yes")+(0.5*COUNTIF(AJ15,"Some"))</f>
        <v>0</v>
      </c>
      <c r="F15" s="39">
        <f>(IF(OR(AN15="MPPE-128",AN15="Blowfish-64"),1,(IF(OR(AN15="See Note",AN15="Blowfish-128"),0.5,IF(OR(AN15="AES-128",AN15="AES-160",AN15="AES-192",AN15="AES-256"),0,0)))+(IF(OR(AO15="MPPE-128",AO15="Blowfish-64"),2,(IF(OR(AO15="See Note",AO15="Blowfish-128",AO15=""),1,IF(OR(AO15="AES-128",AO15="AES-160",AO15="AES-192",AO15="AES-256"),0,0)))))))+IF(OR(AP15="MS-CHAPv2",AP15="RSA-RC4",AP15="RSA-1024"),1,IF(OR(AP15="See Note",AP15=""),0.5,IF(OR(AP15="RSA-4096",AP15="RSA-2048",AP15="DH-2048",AP15="CA-4096"),0,0)))+IF(OR(AQ15="MS-CHAPv2",AQ15="RSA-RC4",AQ15="RSA-1024"),2,IF(OR(AQ15="See Note",AQ15=""),1,IF(OR(AQ15="RSA-4096",AQ15="RSA-2048",AQ15="DH-2048"),0,0)))</f>
        <v>1.5</v>
      </c>
      <c r="G15" s="39">
        <f>IF(AR15&lt;3,2,0)+IF(AS15&lt;10,1,IF(AS15="",1,0))+IF(AT15&lt;3,2,IF(AT15&lt;10,1,IF(AT15="",1,0)))</f>
        <v>2</v>
      </c>
      <c r="H15" s="38">
        <f>IF(AV15=0,0,IF(AV15&lt;5,1,IF(AV15&lt;10,2,3)))+IF(AW15=0,0,IF(AW15&lt;3,1,IF(AW15&lt;10,2,3)))+IF(AX15=0,0,IF(AX15&lt;5,1,IF(AX15&lt;10,2,3)))+IF(AY15="A",0,IF(AY15="A+",0,IF(AY15="B",1,5)))+IF(AZ15="Self",0,IF(AZ15="CloudFlare",2,IF(AZ15="Incapsula",2,3)))</f>
        <v>8</v>
      </c>
      <c r="I15" s="39">
        <f aca="1">IF(BA15&lt;PricePercentile33,0,IF(BA15&lt;PricePercentile66,1,2))+IF(BB15&lt;ConPricePercentile33,0,IF(BB15&lt;ConPricePercentile66,1,2))+IF(BC15="Free",0,IF(BC15="Yes",0,1))+IF(BD15="Free",0,IF(BD15&gt;29,0,IF(BD15&gt;13,1,IF(BD15&gt;6,2,3))))</f>
        <v>1</v>
      </c>
      <c r="J15" s="40">
        <f>IF(BE15="Yes",1,0)+IF(BF15="Yes",1,0)+IF(BG15="Yes",1,0)+IF(BH15="No",1,IF(BH15="",0,IF(BH15="Some",0.5,0)))+IF(BI15="No",1,IF(BI15="",0,IF(BI15="Some",0.5,0)))+IF(BJ15="No",1,IF(BJ15="",0,IF(BJ15="Some",0.5,0)))+IF(BK15="",0,1)+IF(BL15="",0,1)</f>
        <v>1.5</v>
      </c>
      <c r="K15" s="41"/>
      <c r="L15" s="42" t="s">
        <v>121</v>
      </c>
      <c r="M15" s="38" t="str">
        <f>IF(OR(L15="USA",L15="UK",L15="Canada",L15="Australia",L15="New Zealand"),"Five",(IF(OR(L15="Denmark",L15="France",L15="Netherlands",L15="Norway"),"Nine",IF(OR(L15="Belgium",L15="Germany",L15="Italy",L15="Spain",L15="Sweden"),"Fourteen",IF(L15="","Not Disclosed",IF(OR(L15="British Virgin Islands",L15="Gibraltar",L15="British Indian Ocean",L15="Barbados"),"See Note","No"))))))</f>
        <v>Fourteen</v>
      </c>
      <c r="N15" s="40" t="s">
        <v>94</v>
      </c>
      <c r="O15" s="39" t="s">
        <v>94</v>
      </c>
      <c r="P15" s="40"/>
      <c r="Q15" s="38"/>
      <c r="R15" s="39" t="s">
        <v>93</v>
      </c>
      <c r="S15" s="39" t="s">
        <v>94</v>
      </c>
      <c r="T15" s="38" t="s">
        <v>94</v>
      </c>
      <c r="U15" s="39" t="s">
        <v>94</v>
      </c>
      <c r="V15" s="39" t="s">
        <v>94</v>
      </c>
      <c r="W15" s="39" t="s">
        <v>94</v>
      </c>
      <c r="X15" s="40" t="str">
        <f>IF(AND(NOT(M15="Five"),AA15="Yes",U15="Yes",OR(T15="Email",T15="Yes"),O15="No"),"Yes","No")</f>
        <v>No</v>
      </c>
      <c r="Y15" s="39" t="s">
        <v>93</v>
      </c>
      <c r="Z15" s="39" t="s">
        <v>93</v>
      </c>
      <c r="AA15" s="40" t="s">
        <v>93</v>
      </c>
      <c r="AB15" s="38"/>
      <c r="AC15" s="39"/>
      <c r="AD15" s="39"/>
      <c r="AE15" s="39"/>
      <c r="AF15" s="39"/>
      <c r="AG15" s="39"/>
      <c r="AH15" s="40"/>
      <c r="AI15" s="38"/>
      <c r="AJ15" s="39"/>
      <c r="AK15" s="38"/>
      <c r="AL15" s="40"/>
      <c r="AM15" s="38"/>
      <c r="AN15" s="39"/>
      <c r="AO15" s="39" t="s">
        <v>105</v>
      </c>
      <c r="AP15" s="39"/>
      <c r="AQ15" s="40"/>
      <c r="AR15" s="39" t="n">
        <v>25</v>
      </c>
      <c r="AS15" s="39" t="n">
        <v>20</v>
      </c>
      <c r="AT15" s="39"/>
      <c r="AU15" s="39"/>
      <c r="AV15" s="38" t="n">
        <v>16</v>
      </c>
      <c r="AW15" s="40" t="n">
        <v>8</v>
      </c>
      <c r="AX15" s="38" t="n">
        <v>14</v>
      </c>
      <c r="AY15" s="39" t="s">
        <v>96</v>
      </c>
      <c r="AZ15" s="40" t="s">
        <v>97</v>
      </c>
      <c r="BA15" s="43" t="n">
        <v>6.5</v>
      </c>
      <c r="BB15" s="43">
        <f>BA15/AR15</f>
        <v>0.260000000000000009</v>
      </c>
      <c r="BC15" s="39" t="s">
        <v>93</v>
      </c>
      <c r="BD15" s="40" t="n">
        <v>30</v>
      </c>
      <c r="BE15" s="38"/>
      <c r="BF15" s="39"/>
      <c r="BG15" s="40"/>
      <c r="BH15" s="38" t="s">
        <v>93</v>
      </c>
      <c r="BI15" s="39" t="s">
        <v>93</v>
      </c>
      <c r="BJ15" s="40" t="s">
        <v>95</v>
      </c>
      <c r="BK15" s="39"/>
      <c r="BL15" s="40" t="s">
        <v>94</v>
      </c>
    </row>
    <row r="16" spans="1:64">
      <c r="A16" s="37" t="s">
        <v>122</v>
      </c>
      <c r="B16" s="38">
        <f>IF(OR(M16="Five"),3,0)+IF(OR(M16="Not Disclosed"),1.5,0)+IF(OR(M16="Nine",M16="Fourteen",M16="See Note",M16="Cooperative"),1,0)+IF(OR(N16="Yes"),2,0)+IF(OR(N16="Not Disclosed"),1.5,0)+IF(OR(N16="Owned"),1,0)</f>
        <v>1</v>
      </c>
      <c r="C16" s="39">
        <f>COUNTIF(P16:S16,"Yes")+(0.5*COUNTIF(P16:S16,""))+(0.5*COUNTIF(P16:S16,"See Note"))+(3*COUNTIF(O16,"Yes"))</f>
        <v>0</v>
      </c>
      <c r="D16" s="40">
        <f>(3*COUNTIF(T16,"No"))+COUNTIF(U16:V16,"No")</f>
        <v>0</v>
      </c>
      <c r="E16" s="39">
        <f>COUNTIF(Y16,"No")+COUNTIF(Z16,"No")+(0.5*COUNTIF(Z16,"See Note"))+(3*COUNTIF(AA16,"No"))+COUNTIF(AI16,"Yes")+(0.5*COUNTIF(AI16,"Some"))+COUNTIF(AJ16,"Yes")+(0.5*COUNTIF(AJ16,"Some"))</f>
        <v>0</v>
      </c>
      <c r="F16" s="39">
        <f>(IF(OR(AN16="MPPE-128",AN16="Blowfish-64"),1,(IF(OR(AN16="See Note",AN16="Blowfish-128"),0.5,IF(OR(AN16="AES-128",AN16="AES-160",AN16="AES-192",AN16="AES-256"),0,0)))+(IF(OR(AO16="MPPE-128",AO16="Blowfish-64"),2,(IF(OR(AO16="See Note",AO16="Blowfish-128",AO16=""),1,IF(OR(AO16="AES-128",AO16="AES-160",AO16="AES-192",AO16="AES-256"),0,0)))))))+IF(OR(AP16="MS-CHAPv2",AP16="RSA-RC4",AP16="RSA-1024"),1,IF(OR(AP16="See Note",AP16=""),0.5,IF(OR(AP16="RSA-4096",AP16="RSA-2048",AP16="DH-2048",AP16="CA-4096"),0,0)))+IF(OR(AQ16="MS-CHAPv2",AQ16="RSA-RC4",AQ16="RSA-1024"),2,IF(OR(AQ16="See Note",AQ16=""),1,IF(OR(AQ16="RSA-4096",AQ16="RSA-2048",AQ16="DH-2048"),0,0)))</f>
        <v>1.5</v>
      </c>
      <c r="G16" s="39">
        <f>IF(AR16&lt;3,2,0)+IF(AS16&lt;10,1,IF(AS16="",1,0))+IF(AT16&lt;3,2,IF(AT16&lt;10,1,IF(AT16="",1,0)))</f>
        <v>1</v>
      </c>
      <c r="H16" s="38">
        <f>IF(AV16=0,0,IF(AV16&lt;5,1,IF(AV16&lt;10,2,3)))+IF(AW16=0,0,IF(AW16&lt;3,1,IF(AW16&lt;10,2,3)))+IF(AX16=0,0,IF(AX16&lt;5,1,IF(AX16&lt;10,2,3)))+IF(AY16="A",0,IF(AY16="A+",0,IF(AY16="B",1,5)))+IF(AZ16="Self",0,IF(AZ16="CloudFlare",2,IF(AZ16="Incapsula",2,3)))</f>
        <v>1</v>
      </c>
      <c r="I16" s="39">
        <f aca="1">IF(BA16&lt;PricePercentile33,0,IF(BA16&lt;PricePercentile66,1,2))+IF(BB16&lt;ConPricePercentile33,0,IF(BB16&lt;ConPricePercentile66,1,2))+IF(BC16="Free",0,IF(BC16="Yes",0,1))+IF(BD16="Free",0,IF(BD16&gt;29,0,IF(BD16&gt;13,1,IF(BD16&gt;6,2,3))))</f>
        <v>2</v>
      </c>
      <c r="J16" s="40">
        <f>IF(BE16="Yes",1,0)+IF(BF16="Yes",1,0)+IF(BG16="Yes",1,0)+IF(BH16="No",1,IF(BH16="",0,IF(BH16="Some",0.5,0)))+IF(BI16="No",1,IF(BI16="",0,IF(BI16="Some",0.5,0)))+IF(BJ16="No",1,IF(BJ16="",0,IF(BJ16="Some",0.5,0)))+IF(BK16="",0,1)+IF(BL16="",0,1)</f>
        <v>0</v>
      </c>
      <c r="K16" s="41"/>
      <c r="L16" s="42" t="s">
        <v>123</v>
      </c>
      <c r="M16" s="38" t="str">
        <f>IF(OR(L16="USA",L16="UK",L16="Canada",L16="Australia",L16="New Zealand"),"Five",(IF(OR(L16="Denmark",L16="France",L16="Netherlands",L16="Norway"),"Nine",IF(OR(L16="Belgium",L16="Germany",L16="Italy",L16="Spain",L16="Sweden"),"Fourteen",IF(L16="","Not Disclosed",IF(OR(L16="British Virgin Islands",L16="Gibraltar",L16="British Indian Ocean",L16="Barbados"),"See Note","No"))))))</f>
        <v>Fourteen</v>
      </c>
      <c r="N16" s="40" t="s">
        <v>94</v>
      </c>
      <c r="O16" s="39" t="s">
        <v>94</v>
      </c>
      <c r="P16" s="40" t="s">
        <v>94</v>
      </c>
      <c r="Q16" s="38" t="s">
        <v>94</v>
      </c>
      <c r="R16" s="39" t="s">
        <v>94</v>
      </c>
      <c r="S16" s="39" t="s">
        <v>94</v>
      </c>
      <c r="T16" s="38" t="s">
        <v>93</v>
      </c>
      <c r="U16" s="39" t="s">
        <v>93</v>
      </c>
      <c r="V16" s="39" t="s">
        <v>93</v>
      </c>
      <c r="W16" s="39" t="s">
        <v>94</v>
      </c>
      <c r="X16" s="40" t="str">
        <f>IF(AND(NOT(M16="Five"),AA16="Yes",U16="Yes",OR(T16="Email",T16="Yes"),O16="No"),"Yes","No")</f>
        <v>Yes</v>
      </c>
      <c r="Y16" s="39" t="s">
        <v>93</v>
      </c>
      <c r="Z16" s="39" t="s">
        <v>93</v>
      </c>
      <c r="AA16" s="40" t="s">
        <v>93</v>
      </c>
      <c r="AB16" s="38"/>
      <c r="AC16" s="39" t="s">
        <v>93</v>
      </c>
      <c r="AD16" s="39"/>
      <c r="AE16" s="39" t="s">
        <v>93</v>
      </c>
      <c r="AF16" s="39"/>
      <c r="AG16" s="39"/>
      <c r="AH16" s="40"/>
      <c r="AI16" s="38" t="s">
        <v>94</v>
      </c>
      <c r="AJ16" s="39" t="s">
        <v>94</v>
      </c>
      <c r="AK16" s="38"/>
      <c r="AL16" s="40"/>
      <c r="AM16" s="38" t="s">
        <v>124</v>
      </c>
      <c r="AN16" s="39"/>
      <c r="AO16" s="39" t="s">
        <v>105</v>
      </c>
      <c r="AP16" s="39"/>
      <c r="AQ16" s="40"/>
      <c r="AR16" s="39" t="n">
        <v>5</v>
      </c>
      <c r="AS16" s="39" t="n">
        <v>4</v>
      </c>
      <c r="AT16" s="39" t="n">
        <v>26</v>
      </c>
      <c r="AU16" s="39" t="s">
        <v>93</v>
      </c>
      <c r="AV16" s="38" t="n">
        <v>1</v>
      </c>
      <c r="AW16" s="40" t="n">
        <v>0</v>
      </c>
      <c r="AX16" s="38" t="n">
        <v>0</v>
      </c>
      <c r="AY16" s="39" t="s">
        <v>102</v>
      </c>
      <c r="AZ16" s="40" t="s">
        <v>97</v>
      </c>
      <c r="BA16" s="43" t="n">
        <v>4.11000000000000032</v>
      </c>
      <c r="BB16" s="43">
        <f>BA16/AR16</f>
        <v>0.821999999999999886</v>
      </c>
      <c r="BC16" s="39" t="s">
        <v>93</v>
      </c>
      <c r="BD16" s="40" t="n">
        <v>7</v>
      </c>
      <c r="BE16" s="38"/>
      <c r="BF16" s="39"/>
      <c r="BG16" s="40"/>
      <c r="BH16" s="38"/>
      <c r="BI16" s="39"/>
      <c r="BJ16" s="40"/>
      <c r="BK16" s="39"/>
      <c r="BL16" s="40"/>
    </row>
    <row r="17" spans="1:64">
      <c r="A17" s="37" t="s">
        <v>125</v>
      </c>
      <c r="B17" s="38">
        <f>IF(OR(M17="Five"),3,0)+IF(OR(M17="Not Disclosed"),1.5,0)+IF(OR(M17="Nine",M17="Fourteen",M17="See Note",M17="Cooperative"),1,0)+IF(OR(N17="Yes"),2,0)+IF(OR(N17="Not Disclosed"),1.5,0)+IF(OR(N17="Owned"),1,0)</f>
        <v>1</v>
      </c>
      <c r="C17" s="39">
        <f>COUNTIF(P17:S17,"Yes")+(0.5*COUNTIF(P17:S17,""))+(0.5*COUNTIF(P17:S17,"See Note"))+(3*COUNTIF(O17,"Yes"))</f>
        <v>2</v>
      </c>
      <c r="D17" s="40">
        <f>(3*COUNTIF(T17,"No"))+COUNTIF(U17:V17,"No")</f>
        <v>1</v>
      </c>
      <c r="E17" s="39">
        <f>COUNTIF(Y17,"No")+COUNTIF(Z17,"No")+(0.5*COUNTIF(Z17,"See Note"))+(3*COUNTIF(AA17,"No"))+COUNTIF(AI17,"Yes")+(0.5*COUNTIF(AI17,"Some"))+COUNTIF(AJ17,"Yes")+(0.5*COUNTIF(AJ17,"Some"))</f>
        <v>5</v>
      </c>
      <c r="F17" s="39">
        <f>(IF(OR(AN17="MPPE-128",AN17="Blowfish-64"),1,(IF(OR(AN17="See Note",AN17="Blowfish-128"),0.5,IF(OR(AN17="AES-128",AN17="AES-160",AN17="AES-192",AN17="AES-256"),0,0)))+(IF(OR(AO17="MPPE-128",AO17="Blowfish-64"),2,(IF(OR(AO17="See Note",AO17="Blowfish-128",AO17=""),1,IF(OR(AO17="AES-128",AO17="AES-160",AO17="AES-192",AO17="AES-256"),0,0)))))))+IF(OR(AP17="MS-CHAPv2",AP17="RSA-RC4",AP17="RSA-1024"),1,IF(OR(AP17="See Note",AP17=""),0.5,IF(OR(AP17="RSA-4096",AP17="RSA-2048",AP17="DH-2048",AP17="CA-4096"),0,0)))+IF(OR(AQ17="MS-CHAPv2",AQ17="RSA-RC4",AQ17="RSA-1024"),2,IF(OR(AQ17="See Note",AQ17=""),1,IF(OR(AQ17="RSA-4096",AQ17="RSA-2048",AQ17="DH-2048"),0,0)))</f>
        <v>1.5</v>
      </c>
      <c r="G17" s="39">
        <f>IF(AR17&lt;3,2,0)+IF(AS17&lt;10,1,IF(AS17="",1,0))+IF(AT17&lt;3,2,IF(AT17&lt;10,1,IF(AT17="",1,0)))</f>
        <v>5</v>
      </c>
      <c r="H17" s="38">
        <f>IF(AV17=0,0,IF(AV17&lt;5,1,IF(AV17&lt;10,2,3)))+IF(AW17=0,0,IF(AW17&lt;3,1,IF(AW17&lt;10,2,3)))+IF(AX17=0,0,IF(AX17&lt;5,1,IF(AX17&lt;10,2,3)))+IF(AY17="A",0,IF(AY17="A+",0,IF(AY17="B",1,5)))+IF(AZ17="Self",0,IF(AZ17="CloudFlare",2,IF(AZ17="Incapsula",2,3)))</f>
        <v>10</v>
      </c>
      <c r="I17" s="39">
        <f aca="1">IF(BA17&lt;PricePercentile33,0,IF(BA17&lt;PricePercentile66,1,2))+IF(BB17&lt;ConPricePercentile33,0,IF(BB17&lt;ConPricePercentile66,1,2))+IF(BC17="Free",0,IF(BC17="Yes",0,1))+IF(BD17="Free",0,IF(BD17&gt;29,0,IF(BD17&gt;13,1,IF(BD17&gt;6,2,3))))</f>
        <v>8</v>
      </c>
      <c r="J17" s="40">
        <f>IF(BE17="Yes",1,0)+IF(BF17="Yes",1,0)+IF(BG17="Yes",1,0)+IF(BH17="No",1,IF(BH17="",0,IF(BH17="Some",0.5,0)))+IF(BI17="No",1,IF(BI17="",0,IF(BI17="Some",0.5,0)))+IF(BJ17="No",1,IF(BJ17="",0,IF(BJ17="Some",0.5,0)))+IF(BK17="",0,1)+IF(BL17="",0,1)</f>
        <v>0</v>
      </c>
      <c r="K17" s="41"/>
      <c r="L17" s="42" t="s">
        <v>126</v>
      </c>
      <c r="M17" s="38" t="str">
        <f>IF(OR(L17="USA",L17="UK",L17="Canada",L17="Australia",L17="New Zealand"),"Five",(IF(OR(L17="Denmark",L17="France",L17="Netherlands",L17="Norway"),"Nine",IF(OR(L17="Belgium",L17="Germany",L17="Italy",L17="Spain",L17="Sweden"),"Fourteen",IF(L17="","Not Disclosed",IF(OR(L17="British Virgin Islands",L17="Gibraltar",L17="British Indian Ocean",L17="Barbados"),"See Note","No"))))))</f>
        <v>Nine</v>
      </c>
      <c r="N17" s="40" t="s">
        <v>94</v>
      </c>
      <c r="O17" s="39"/>
      <c r="P17" s="40"/>
      <c r="Q17" s="38"/>
      <c r="R17" s="39"/>
      <c r="S17" s="39"/>
      <c r="T17" s="38" t="s">
        <v>100</v>
      </c>
      <c r="U17" s="39" t="s">
        <v>93</v>
      </c>
      <c r="V17" s="39" t="s">
        <v>94</v>
      </c>
      <c r="W17" s="39" t="s">
        <v>94</v>
      </c>
      <c r="X17" s="40" t="str">
        <f>IF(AND(NOT(M17="Five"),AA17="Yes",U17="Yes",OR(T17="Email",T17="Yes"),O17="No"),"Yes","No")</f>
        <v>No</v>
      </c>
      <c r="Y17" s="39" t="s">
        <v>94</v>
      </c>
      <c r="Z17" s="39" t="s">
        <v>94</v>
      </c>
      <c r="AA17" s="40" t="s">
        <v>94</v>
      </c>
      <c r="AB17" s="38"/>
      <c r="AC17" s="39"/>
      <c r="AD17" s="39"/>
      <c r="AE17" s="39"/>
      <c r="AF17" s="39"/>
      <c r="AG17" s="39"/>
      <c r="AH17" s="40"/>
      <c r="AI17" s="38"/>
      <c r="AJ17" s="39" t="s">
        <v>94</v>
      </c>
      <c r="AK17" s="38"/>
      <c r="AL17" s="40"/>
      <c r="AM17" s="38"/>
      <c r="AN17" s="39"/>
      <c r="AO17" s="39" t="s">
        <v>105</v>
      </c>
      <c r="AP17" s="39"/>
      <c r="AQ17" s="40"/>
      <c r="AR17" s="39" t="n">
        <v>1</v>
      </c>
      <c r="AS17" s="39" t="n">
        <v>4</v>
      </c>
      <c r="AT17" s="39"/>
      <c r="AU17" s="39"/>
      <c r="AV17" s="38" t="n">
        <v>4</v>
      </c>
      <c r="AW17" s="40" t="n">
        <v>1</v>
      </c>
      <c r="AX17" s="38" t="n">
        <v>12</v>
      </c>
      <c r="AY17" s="39" t="s">
        <v>109</v>
      </c>
      <c r="AZ17" s="40" t="s">
        <v>97</v>
      </c>
      <c r="BA17" s="43" t="n">
        <v>7.16999999999999993</v>
      </c>
      <c r="BB17" s="43">
        <f>BA17/AR17</f>
        <v>7.16999999999999993</v>
      </c>
      <c r="BC17" s="39" t="s">
        <v>94</v>
      </c>
      <c r="BD17" s="40" t="n">
        <v>0</v>
      </c>
      <c r="BE17" s="38"/>
      <c r="BF17" s="39"/>
      <c r="BG17" s="40"/>
      <c r="BH17" s="38"/>
      <c r="BI17" s="39"/>
      <c r="BJ17" s="40"/>
      <c r="BK17" s="39"/>
      <c r="BL17" s="40"/>
    </row>
    <row r="18" spans="1:64">
      <c r="A18" s="37" t="s">
        <v>127</v>
      </c>
      <c r="B18" s="38">
        <f>IF(OR(M18="Five"),3,0)+IF(OR(M18="Not Disclosed"),1.5,0)+IF(OR(M18="Nine",M18="Fourteen",M18="See Note",M18="Cooperative"),1,0)+IF(OR(N18="Yes"),2,0)+IF(OR(N18="Not Disclosed"),1.5,0)+IF(OR(N18="Owned"),1,0)</f>
        <v>3</v>
      </c>
      <c r="C18" s="39">
        <f>COUNTIF(P18:S18,"Yes")+(0.5*COUNTIF(P18:S18,""))+(0.5*COUNTIF(P18:S18,"See Note"))+(3*COUNTIF(O18,"Yes"))</f>
        <v>3</v>
      </c>
      <c r="D18" s="40">
        <f>(3*COUNTIF(T18,"No"))+COUNTIF(U18:V18,"No")</f>
        <v>2</v>
      </c>
      <c r="E18" s="39">
        <f>COUNTIF(Y18,"No")+COUNTIF(Z18,"No")+(0.5*COUNTIF(Z18,"See Note"))+(3*COUNTIF(AA18,"No"))+COUNTIF(AI18,"Yes")+(0.5*COUNTIF(AI18,"Some"))+COUNTIF(AJ18,"Yes")+(0.5*COUNTIF(AJ18,"Some"))</f>
        <v>5</v>
      </c>
      <c r="F18" s="39">
        <f>(IF(OR(AN18="MPPE-128",AN18="Blowfish-64"),1,(IF(OR(AN18="See Note",AN18="Blowfish-128"),0.5,IF(OR(AN18="AES-128",AN18="AES-160",AN18="AES-192",AN18="AES-256"),0,0)))+(IF(OR(AO18="MPPE-128",AO18="Blowfish-64"),2,(IF(OR(AO18="See Note",AO18="Blowfish-128",AO18=""),1,IF(OR(AO18="AES-128",AO18="AES-160",AO18="AES-192",AO18="AES-256"),0,0)))))))+IF(OR(AP18="MS-CHAPv2",AP18="RSA-RC4",AP18="RSA-1024"),1,IF(OR(AP18="See Note",AP18=""),0.5,IF(OR(AP18="RSA-4096",AP18="RSA-2048",AP18="DH-2048",AP18="CA-4096"),0,0)))+IF(OR(AQ18="MS-CHAPv2",AQ18="RSA-RC4",AQ18="RSA-1024"),2,IF(OR(AQ18="See Note",AQ18=""),1,IF(OR(AQ18="RSA-4096",AQ18="RSA-2048",AQ18="DH-2048"),0,0)))</f>
        <v>2.5</v>
      </c>
      <c r="G18" s="39">
        <f>IF(AR18&lt;3,2,0)+IF(AS18&lt;10,1,IF(AS18="",1,0))+IF(AT18&lt;3,2,IF(AT18&lt;10,1,IF(AT18="",1,0)))</f>
        <v>3</v>
      </c>
      <c r="H18" s="38">
        <f>IF(AV18=0,0,IF(AV18&lt;5,1,IF(AV18&lt;10,2,3)))+IF(AW18=0,0,IF(AW18&lt;3,1,IF(AW18&lt;10,2,3)))+IF(AX18=0,0,IF(AX18&lt;5,1,IF(AX18&lt;10,2,3)))+IF(AY18="A",0,IF(AY18="A+",0,IF(AY18="B",1,5)))+IF(AZ18="Self",0,IF(AZ18="CloudFlare",2,IF(AZ18="Incapsula",2,3)))</f>
        <v>3</v>
      </c>
      <c r="I18" s="39">
        <f aca="1">IF(BA18&lt;PricePercentile33,0,IF(BA18&lt;PricePercentile66,1,2))+IF(BB18&lt;ConPricePercentile33,0,IF(BB18&lt;ConPricePercentile66,1,2))+IF(BC18="Free",0,IF(BC18="Yes",0,1))+IF(BD18="Free",0,IF(BD18&gt;29,0,IF(BD18&gt;13,1,IF(BD18&gt;6,2,3))))</f>
        <v>0</v>
      </c>
      <c r="J18" s="40">
        <f>IF(BE18="Yes",1,0)+IF(BF18="Yes",1,0)+IF(BG18="Yes",1,0)+IF(BH18="No",1,IF(BH18="",0,IF(BH18="Some",0.5,0)))+IF(BI18="No",1,IF(BI18="",0,IF(BI18="Some",0.5,0)))+IF(BJ18="No",1,IF(BJ18="",0,IF(BJ18="Some",0.5,0)))+IF(BK18="",0,1)+IF(BL18="",0,1)</f>
        <v>0</v>
      </c>
      <c r="K18" s="41"/>
      <c r="L18" s="42" t="s">
        <v>128</v>
      </c>
      <c r="M18" s="38" t="str">
        <f>IF(OR(L18="USA",L18="UK",L18="Canada",L18="Australia",L18="New Zealand"),"Five",(IF(OR(L18="Denmark",L18="France",L18="Netherlands",L18="Norway"),"Nine",IF(OR(L18="Belgium",L18="Germany",L18="Italy",L18="Spain",L18="Sweden"),"Fourteen",IF(L18="","Not Disclosed",IF(OR(L18="British Virgin Islands",L18="Gibraltar",L18="British Indian Ocean",L18="Barbados"),"See Note","No"))))))</f>
        <v>Five</v>
      </c>
      <c r="N18" s="40" t="s">
        <v>94</v>
      </c>
      <c r="O18" s="39"/>
      <c r="P18" s="40"/>
      <c r="Q18" s="38" t="s">
        <v>93</v>
      </c>
      <c r="R18" s="39" t="s">
        <v>93</v>
      </c>
      <c r="S18" s="39"/>
      <c r="T18" s="38" t="s">
        <v>93</v>
      </c>
      <c r="U18" s="39" t="s">
        <v>94</v>
      </c>
      <c r="V18" s="39" t="s">
        <v>94</v>
      </c>
      <c r="W18" s="39" t="s">
        <v>94</v>
      </c>
      <c r="X18" s="40" t="str">
        <f>IF(AND(NOT(M18="Five"),AA18="Yes",U18="Yes",OR(T18="Email",T18="Yes"),O18="No"),"Yes","No")</f>
        <v>No</v>
      </c>
      <c r="Y18" s="39" t="s">
        <v>94</v>
      </c>
      <c r="Z18" s="39" t="s">
        <v>94</v>
      </c>
      <c r="AA18" s="40" t="s">
        <v>94</v>
      </c>
      <c r="AB18" s="38"/>
      <c r="AC18" s="39"/>
      <c r="AD18" s="39"/>
      <c r="AE18" s="39"/>
      <c r="AF18" s="39"/>
      <c r="AG18" s="39"/>
      <c r="AH18" s="40"/>
      <c r="AI18" s="38"/>
      <c r="AJ18" s="39"/>
      <c r="AK18" s="38"/>
      <c r="AL18" s="40"/>
      <c r="AM18" s="38"/>
      <c r="AN18" s="39"/>
      <c r="AO18" s="39"/>
      <c r="AP18" s="39"/>
      <c r="AQ18" s="40"/>
      <c r="AR18" s="39" t="n">
        <v>25</v>
      </c>
      <c r="AS18" s="39"/>
      <c r="AT18" s="39"/>
      <c r="AU18" s="39" t="s">
        <v>94</v>
      </c>
      <c r="AV18" s="38" t="n">
        <v>1</v>
      </c>
      <c r="AW18" s="40" t="n">
        <v>1</v>
      </c>
      <c r="AX18" s="38" t="n">
        <v>2</v>
      </c>
      <c r="AY18" s="39" t="s">
        <v>96</v>
      </c>
      <c r="AZ18" s="40" t="s">
        <v>97</v>
      </c>
      <c r="BA18" s="43" t="n">
        <v>0</v>
      </c>
      <c r="BB18" s="43">
        <f>BA18/AR18</f>
        <v>0</v>
      </c>
      <c r="BC18" s="39" t="s">
        <v>129</v>
      </c>
      <c r="BD18" s="40" t="s">
        <v>129</v>
      </c>
      <c r="BE18" s="38"/>
      <c r="BF18" s="39"/>
      <c r="BG18" s="40"/>
      <c r="BH18" s="38"/>
      <c r="BI18" s="39"/>
      <c r="BJ18" s="40"/>
      <c r="BK18" s="39"/>
      <c r="BL18" s="40"/>
    </row>
    <row r="19" spans="1:64">
      <c r="A19" s="37" t="s">
        <v>130</v>
      </c>
      <c r="B19" s="38">
        <f>IF(OR(M19="Five"),3,0)+IF(OR(M19="Not Disclosed"),1.5,0)+IF(OR(M19="Nine",M19="Fourteen",M19="See Note",M19="Cooperative"),1,0)+IF(OR(N19="Yes"),2,0)+IF(OR(N19="Not Disclosed"),1.5,0)+IF(OR(N19="Owned"),1,0)</f>
        <v>0</v>
      </c>
      <c r="C19" s="39">
        <f>COUNTIF(P19:S19,"Yes")+(0.5*COUNTIF(P19:S19,""))+(0.5*COUNTIF(P19:S19,"See Note"))+(3*COUNTIF(O19,"Yes"))</f>
        <v>0</v>
      </c>
      <c r="D19" s="40">
        <f>(3*COUNTIF(T19,"No"))+COUNTIF(U19:V19,"No")</f>
        <v>0</v>
      </c>
      <c r="E19" s="39">
        <f>COUNTIF(Y19,"No")+COUNTIF(Z19,"No")+(0.5*COUNTIF(Z19,"See Note"))+(3*COUNTIF(AA19,"No"))+COUNTIF(AI19,"Yes")+(0.5*COUNTIF(AI19,"Some"))+COUNTIF(AJ19,"Yes")+(0.5*COUNTIF(AJ19,"Some"))</f>
        <v>2</v>
      </c>
      <c r="F19" s="39">
        <f>(IF(OR(AN19="MPPE-128",AN19="Blowfish-64"),1,(IF(OR(AN19="See Note",AN19="Blowfish-128"),0.5,IF(OR(AN19="AES-128",AN19="AES-160",AN19="AES-192",AN19="AES-256"),0,0)))+(IF(OR(AO19="MPPE-128",AO19="Blowfish-64"),2,(IF(OR(AO19="See Note",AO19="Blowfish-128",AO19=""),1,IF(OR(AO19="AES-128",AO19="AES-160",AO19="AES-192",AO19="AES-256"),0,0)))))))+IF(OR(AP19="MS-CHAPv2",AP19="RSA-RC4",AP19="RSA-1024"),1,IF(OR(AP19="See Note",AP19=""),0.5,IF(OR(AP19="RSA-4096",AP19="RSA-2048",AP19="DH-2048",AP19="CA-4096"),0,0)))+IF(OR(AQ19="MS-CHAPv2",AQ19="RSA-RC4",AQ19="RSA-1024"),2,IF(OR(AQ19="See Note",AQ19=""),1,IF(OR(AQ19="RSA-4096",AQ19="RSA-2048",AQ19="DH-2048"),0,0)))</f>
        <v>0</v>
      </c>
      <c r="G19" s="39">
        <f>IF(AR19&lt;3,2,0)+IF(AS19&lt;10,1,IF(AS19="",1,0))+IF(AT19&lt;3,2,IF(AT19&lt;10,1,IF(AT19="",1,0)))</f>
        <v>0</v>
      </c>
      <c r="H19" s="38">
        <f>IF(AV19=0,0,IF(AV19&lt;5,1,IF(AV19&lt;10,2,3)))+IF(AW19=0,0,IF(AW19&lt;3,1,IF(AW19&lt;10,2,3)))+IF(AX19=0,0,IF(AX19&lt;5,1,IF(AX19&lt;10,2,3)))+IF(AY19="A",0,IF(AY19="A+",0,IF(AY19="B",1,5)))+IF(AZ19="Self",0,IF(AZ19="CloudFlare",2,IF(AZ19="Incapsula",2,3)))</f>
        <v>6</v>
      </c>
      <c r="I19" s="39">
        <f aca="1">IF(BA19&lt;PricePercentile33,0,IF(BA19&lt;PricePercentile66,1,2))+IF(BB19&lt;ConPricePercentile33,0,IF(BB19&lt;ConPricePercentile66,1,2))+IF(BC19="Free",0,IF(BC19="Yes",0,1))+IF(BD19="Free",0,IF(BD19&gt;29,0,IF(BD19&gt;13,1,IF(BD19&gt;6,2,3))))</f>
        <v>5</v>
      </c>
      <c r="J19" s="40">
        <f>IF(BE19="Yes",1,0)+IF(BF19="Yes",1,0)+IF(BG19="Yes",1,0)+IF(BH19="No",1,IF(BH19="",0,IF(BH19="Some",0.5,0)))+IF(BI19="No",1,IF(BI19="",0,IF(BI19="Some",0.5,0)))+IF(BJ19="No",1,IF(BJ19="",0,IF(BJ19="Some",0.5,0)))+IF(BK19="",0,1)+IF(BL19="",0,1)</f>
        <v>0</v>
      </c>
      <c r="K19" s="41"/>
      <c r="L19" s="42" t="s">
        <v>131</v>
      </c>
      <c r="M19" s="38" t="str">
        <f>IF(OR(L19="USA",L19="UK",L19="Canada",L19="Australia",L19="New Zealand"),"Five",(IF(OR(L19="Denmark",L19="France",L19="Netherlands",L19="Norway"),"Nine",IF(OR(L19="Belgium",L19="Germany",L19="Italy",L19="Spain",L19="Sweden"),"Fourteen",IF(L19="","Not Disclosed",IF(OR(L19="British Virgin Islands",L19="Gibraltar",L19="British Indian Ocean",L19="Barbados"),"See Note","No"))))))</f>
        <v>No</v>
      </c>
      <c r="N19" s="40" t="s">
        <v>94</v>
      </c>
      <c r="O19" s="39" t="s">
        <v>94</v>
      </c>
      <c r="P19" s="40" t="s">
        <v>94</v>
      </c>
      <c r="Q19" s="38" t="s">
        <v>94</v>
      </c>
      <c r="R19" s="39" t="s">
        <v>94</v>
      </c>
      <c r="S19" s="39" t="s">
        <v>94</v>
      </c>
      <c r="T19" s="38" t="s">
        <v>100</v>
      </c>
      <c r="U19" s="39" t="s">
        <v>93</v>
      </c>
      <c r="V19" s="39" t="s">
        <v>93</v>
      </c>
      <c r="W19" s="39" t="s">
        <v>93</v>
      </c>
      <c r="X19" s="40" t="str">
        <f>IF(AND(NOT(M19="Five"),AA19="Yes",U19="Yes",OR(T19="Email",T19="Yes"),O19="No"),"Yes","No")</f>
        <v>Yes</v>
      </c>
      <c r="Y19" s="39" t="s">
        <v>93</v>
      </c>
      <c r="Z19" s="39" t="s">
        <v>94</v>
      </c>
      <c r="AA19" s="40" t="s">
        <v>93</v>
      </c>
      <c r="AB19" s="38"/>
      <c r="AC19" s="39" t="s">
        <v>93</v>
      </c>
      <c r="AD19" s="39"/>
      <c r="AE19" s="39"/>
      <c r="AF19" s="39" t="s">
        <v>93</v>
      </c>
      <c r="AG19" s="39"/>
      <c r="AH19" s="40"/>
      <c r="AI19" s="38" t="s">
        <v>95</v>
      </c>
      <c r="AJ19" s="39" t="s">
        <v>95</v>
      </c>
      <c r="AK19" s="38" t="n">
        <v>56.9099999999999966</v>
      </c>
      <c r="AL19" s="40" t="n">
        <v>16.0300000000000011</v>
      </c>
      <c r="AM19" s="38" t="s">
        <v>124</v>
      </c>
      <c r="AN19" s="39" t="s">
        <v>105</v>
      </c>
      <c r="AO19" s="39" t="s">
        <v>105</v>
      </c>
      <c r="AP19" s="39" t="s">
        <v>106</v>
      </c>
      <c r="AQ19" s="40" t="s">
        <v>106</v>
      </c>
      <c r="AR19" s="39" t="n">
        <v>7</v>
      </c>
      <c r="AS19" s="39" t="n">
        <v>19</v>
      </c>
      <c r="AT19" s="39" t="n">
        <v>27</v>
      </c>
      <c r="AU19" s="39" t="s">
        <v>93</v>
      </c>
      <c r="AV19" s="38" t="n">
        <v>4</v>
      </c>
      <c r="AW19" s="40" t="n">
        <v>1</v>
      </c>
      <c r="AX19" s="38" t="n">
        <v>8</v>
      </c>
      <c r="AY19" s="39" t="s">
        <v>96</v>
      </c>
      <c r="AZ19" s="40" t="s">
        <v>132</v>
      </c>
      <c r="BA19" s="43" t="n">
        <v>9.02999999999999936</v>
      </c>
      <c r="BB19" s="43">
        <f>BA19/AR19</f>
        <v>1.29000000000000004</v>
      </c>
      <c r="BC19" s="39" t="s">
        <v>94</v>
      </c>
      <c r="BD19" s="40" t="n">
        <v>14</v>
      </c>
      <c r="BE19" s="38"/>
      <c r="BF19" s="39"/>
      <c r="BG19" s="40"/>
      <c r="BH19" s="38"/>
      <c r="BI19" s="39"/>
      <c r="BJ19" s="40"/>
      <c r="BK19" s="39"/>
      <c r="BL19" s="40"/>
    </row>
    <row r="20" spans="1:64">
      <c r="A20" s="37" t="s">
        <v>133</v>
      </c>
      <c r="B20" s="38">
        <f>IF(OR(M20="Five"),3,0)+IF(OR(M20="Not Disclosed"),1.5,0)+IF(OR(M20="Nine",M20="Fourteen",M20="See Note",M20="Cooperative"),1,0)+IF(OR(N20="Yes"),2,0)+IF(OR(N20="Not Disclosed"),1.5,0)+IF(OR(N20="Owned"),1,0)</f>
        <v>3</v>
      </c>
      <c r="C20" s="39">
        <f>COUNTIF(P20:S20,"Yes")+(0.5*COUNTIF(P20:S20,""))+(0.5*COUNTIF(P20:S20,"See Note"))+(3*COUNTIF(O20,"Yes"))</f>
        <v>2</v>
      </c>
      <c r="D20" s="40">
        <f>(3*COUNTIF(T20,"No"))+COUNTIF(U20:V20,"No")</f>
        <v>2</v>
      </c>
      <c r="E20" s="39">
        <f>COUNTIF(Y20,"No")+COUNTIF(Z20,"No")+(0.5*COUNTIF(Z20,"See Note"))+(3*COUNTIF(AA20,"No"))+COUNTIF(AI20,"Yes")+(0.5*COUNTIF(AI20,"Some"))+COUNTIF(AJ20,"Yes")+(0.5*COUNTIF(AJ20,"Some"))</f>
        <v>4</v>
      </c>
      <c r="F20" s="39">
        <f>(IF(OR(AN20="MPPE-128",AN20="Blowfish-64"),1,(IF(OR(AN20="See Note",AN20="Blowfish-128"),0.5,IF(OR(AN20="AES-128",AN20="AES-160",AN20="AES-192",AN20="AES-256"),0,0)))+(IF(OR(AO20="MPPE-128",AO20="Blowfish-64"),2,(IF(OR(AO20="See Note",AO20="Blowfish-128",AO20=""),1,IF(OR(AO20="AES-128",AO20="AES-160",AO20="AES-192",AO20="AES-256"),0,0)))))))+IF(OR(AP20="MS-CHAPv2",AP20="RSA-RC4",AP20="RSA-1024"),1,IF(OR(AP20="See Note",AP20=""),0.5,IF(OR(AP20="RSA-4096",AP20="RSA-2048",AP20="DH-2048",AP20="CA-4096"),0,0)))+IF(OR(AQ20="MS-CHAPv2",AQ20="RSA-RC4",AQ20="RSA-1024"),2,IF(OR(AQ20="See Note",AQ20=""),1,IF(OR(AQ20="RSA-4096",AQ20="RSA-2048",AQ20="DH-2048"),0,0)))</f>
        <v>2.5</v>
      </c>
      <c r="G20" s="39">
        <f>IF(AR20&lt;3,2,0)+IF(AS20&lt;10,1,IF(AS20="",1,0))+IF(AT20&lt;3,2,IF(AT20&lt;10,1,IF(AT20="",1,0)))</f>
        <v>5</v>
      </c>
      <c r="H20" s="38">
        <f>IF(AV20=0,0,IF(AV20&lt;5,1,IF(AV20&lt;10,2,3)))+IF(AW20=0,0,IF(AW20&lt;3,1,IF(AW20&lt;10,2,3)))+IF(AX20=0,0,IF(AX20&lt;5,1,IF(AX20&lt;10,2,3)))+IF(AY20="A",0,IF(AY20="A+",0,IF(AY20="B",1,5)))+IF(AZ20="Self",0,IF(AZ20="CloudFlare",2,IF(AZ20="Incapsula",2,3)))</f>
        <v>8</v>
      </c>
      <c r="I20" s="39">
        <f aca="1">IF(BA20&lt;PricePercentile33,0,IF(BA20&lt;PricePercentile66,1,2))+IF(BB20&lt;ConPricePercentile33,0,IF(BB20&lt;ConPricePercentile66,1,2))+IF(BC20="Free",0,IF(BC20="Yes",0,1))+IF(BD20="Free",0,IF(BD20&gt;29,0,IF(BD20&gt;13,1,IF(BD20&gt;6,2,3))))</f>
        <v>7</v>
      </c>
      <c r="J20" s="40">
        <f>IF(BE20="Yes",1,0)+IF(BF20="Yes",1,0)+IF(BG20="Yes",1,0)+IF(BH20="No",1,IF(BH20="",0,IF(BH20="Some",0.5,0)))+IF(BI20="No",1,IF(BI20="",0,IF(BI20="Some",0.5,0)))+IF(BJ20="No",1,IF(BJ20="",0,IF(BJ20="Some",0.5,0)))+IF(BK20="",0,1)+IF(BL20="",0,1)</f>
        <v>3</v>
      </c>
      <c r="K20" s="41"/>
      <c r="L20" s="42" t="s">
        <v>128</v>
      </c>
      <c r="M20" s="38" t="str">
        <f>IF(OR(L20="USA",L20="UK",L20="Canada",L20="Australia",L20="New Zealand"),"Five",(IF(OR(L20="Denmark",L20="France",L20="Netherlands",L20="Norway"),"Nine",IF(OR(L20="Belgium",L20="Germany",L20="Italy",L20="Spain",L20="Sweden"),"Fourteen",IF(L20="","Not Disclosed",IF(OR(L20="British Virgin Islands",L20="Gibraltar",L20="British Indian Ocean",L20="Barbados"),"See Note","No"))))))</f>
        <v>Five</v>
      </c>
      <c r="N20" s="40" t="s">
        <v>94</v>
      </c>
      <c r="O20" s="39"/>
      <c r="P20" s="40"/>
      <c r="Q20" s="38"/>
      <c r="R20" s="39"/>
      <c r="S20" s="39"/>
      <c r="T20" s="38" t="s">
        <v>100</v>
      </c>
      <c r="U20" s="39" t="s">
        <v>94</v>
      </c>
      <c r="V20" s="39" t="s">
        <v>94</v>
      </c>
      <c r="W20" s="39" t="s">
        <v>94</v>
      </c>
      <c r="X20" s="40" t="str">
        <f>IF(AND(NOT(M20="Five"),AA20="Yes",U20="Yes",OR(T20="Email",T20="Yes"),O20="No"),"Yes","No")</f>
        <v>No</v>
      </c>
      <c r="Y20" s="39" t="s">
        <v>93</v>
      </c>
      <c r="Z20" s="39" t="s">
        <v>94</v>
      </c>
      <c r="AA20" s="40" t="s">
        <v>94</v>
      </c>
      <c r="AB20" s="38"/>
      <c r="AC20" s="39"/>
      <c r="AD20" s="39"/>
      <c r="AE20" s="39"/>
      <c r="AF20" s="39"/>
      <c r="AG20" s="39"/>
      <c r="AH20" s="40"/>
      <c r="AI20" s="38"/>
      <c r="AJ20" s="39"/>
      <c r="AK20" s="38"/>
      <c r="AL20" s="40"/>
      <c r="AM20" s="38"/>
      <c r="AN20" s="39"/>
      <c r="AO20" s="39"/>
      <c r="AP20" s="39"/>
      <c r="AQ20" s="40"/>
      <c r="AR20" s="39" t="n">
        <v>1</v>
      </c>
      <c r="AS20" s="39"/>
      <c r="AT20" s="39"/>
      <c r="AU20" s="39"/>
      <c r="AV20" s="38" t="n">
        <v>5</v>
      </c>
      <c r="AW20" s="40" t="n">
        <v>3</v>
      </c>
      <c r="AX20" s="38" t="n">
        <v>9</v>
      </c>
      <c r="AY20" s="39" t="s">
        <v>96</v>
      </c>
      <c r="AZ20" s="40" t="s">
        <v>132</v>
      </c>
      <c r="BA20" s="43" t="n">
        <v>4.16999999999999993</v>
      </c>
      <c r="BB20" s="43">
        <f>BA20/AR20</f>
        <v>4.16999999999999993</v>
      </c>
      <c r="BC20" s="39" t="s">
        <v>94</v>
      </c>
      <c r="BD20" s="40" t="n">
        <v>0</v>
      </c>
      <c r="BE20" s="38"/>
      <c r="BF20" s="39"/>
      <c r="BG20" s="40"/>
      <c r="BH20" s="38" t="s">
        <v>94</v>
      </c>
      <c r="BI20" s="39" t="s">
        <v>94</v>
      </c>
      <c r="BJ20" s="40" t="s">
        <v>94</v>
      </c>
      <c r="BK20" s="39"/>
      <c r="BL20" s="40"/>
    </row>
    <row r="21" spans="1:64">
      <c r="A21" s="37" t="s">
        <v>134</v>
      </c>
      <c r="B21" s="38">
        <f>IF(OR(M21="Five"),3,0)+IF(OR(M21="Not Disclosed"),1.5,0)+IF(OR(M21="Nine",M21="Fourteen",M21="See Note",M21="Cooperative"),1,0)+IF(OR(N21="Yes"),2,0)+IF(OR(N21="Not Disclosed"),1.5,0)+IF(OR(N21="Owned"),1,0)</f>
        <v>0</v>
      </c>
      <c r="C21" s="39">
        <f>COUNTIF(P21:S21,"Yes")+(0.5*COUNTIF(P21:S21,""))+(0.5*COUNTIF(P21:S21,"See Note"))+(3*COUNTIF(O21,"Yes"))</f>
        <v>0</v>
      </c>
      <c r="D21" s="40">
        <f>(3*COUNTIF(T21,"No"))+COUNTIF(U21:V21,"No")</f>
        <v>0</v>
      </c>
      <c r="E21" s="39">
        <f>COUNTIF(Y21,"No")+COUNTIF(Z21,"No")+(0.5*COUNTIF(Z21,"See Note"))+(3*COUNTIF(AA21,"No"))+COUNTIF(AI21,"Yes")+(0.5*COUNTIF(AI21,"Some"))+COUNTIF(AJ21,"Yes")+(0.5*COUNTIF(AJ21,"Some"))</f>
        <v>0.5</v>
      </c>
      <c r="F21" s="39">
        <f>(IF(OR(AN21="MPPE-128",AN21="Blowfish-64"),1,(IF(OR(AN21="See Note",AN21="Blowfish-128"),0.5,IF(OR(AN21="AES-128",AN21="AES-160",AN21="AES-192",AN21="AES-256"),0,0)))+(IF(OR(AO21="MPPE-128",AO21="Blowfish-64"),2,(IF(OR(AO21="See Note",AO21="Blowfish-128",AO21=""),1,IF(OR(AO21="AES-128",AO21="AES-160",AO21="AES-192",AO21="AES-256"),0,0)))))))+IF(OR(AP21="MS-CHAPv2",AP21="RSA-RC4",AP21="RSA-1024"),1,IF(OR(AP21="See Note",AP21=""),0.5,IF(OR(AP21="RSA-4096",AP21="RSA-2048",AP21="DH-2048",AP21="CA-4096"),0,0)))+IF(OR(AQ21="MS-CHAPv2",AQ21="RSA-RC4",AQ21="RSA-1024"),2,IF(OR(AQ21="See Note",AQ21=""),1,IF(OR(AQ21="RSA-4096",AQ21="RSA-2048",AQ21="DH-2048"),0,0)))</f>
        <v>0</v>
      </c>
      <c r="G21" s="39">
        <f>IF(AR21&lt;3,2,0)+IF(AS21&lt;10,1,IF(AS21="",1,0))+IF(AT21&lt;3,2,IF(AT21&lt;10,1,IF(AT21="",1,0)))</f>
        <v>0</v>
      </c>
      <c r="H21" s="38">
        <f>IF(AV21=0,0,IF(AV21&lt;5,1,IF(AV21&lt;10,2,3)))+IF(AW21=0,0,IF(AW21&lt;3,1,IF(AW21&lt;10,2,3)))+IF(AX21=0,0,IF(AX21&lt;5,1,IF(AX21&lt;10,2,3)))+IF(AY21="A",0,IF(AY21="A+",0,IF(AY21="B",1,5)))+IF(AZ21="Self",0,IF(AZ21="CloudFlare",2,IF(AZ21="Incapsula",2,3)))</f>
        <v>5</v>
      </c>
      <c r="I21" s="39">
        <f aca="1">IF(BA21&lt;PricePercentile33,0,IF(BA21&lt;PricePercentile66,1,2))+IF(BB21&lt;ConPricePercentile33,0,IF(BB21&lt;ConPricePercentile66,1,2))+IF(BC21="Free",0,IF(BC21="Yes",0,1))+IF(BD21="Free",0,IF(BD21&gt;29,0,IF(BD21&gt;13,1,IF(BD21&gt;6,2,3))))</f>
        <v>4</v>
      </c>
      <c r="J21" s="40">
        <f>IF(BE21="Yes",1,0)+IF(BF21="Yes",1,0)+IF(BG21="Yes",1,0)+IF(BH21="No",1,IF(BH21="",0,IF(BH21="Some",0.5,0)))+IF(BI21="No",1,IF(BI21="",0,IF(BI21="Some",0.5,0)))+IF(BJ21="No",1,IF(BJ21="",0,IF(BJ21="Some",0.5,0)))+IF(BK21="",0,1)+IF(BL21="",0,1)</f>
        <v>0</v>
      </c>
      <c r="K21" s="41"/>
      <c r="L21" s="42" t="s">
        <v>135</v>
      </c>
      <c r="M21" s="38" t="str">
        <f>IF(OR(L21="USA",L21="UK",L21="Canada",L21="Australia",L21="New Zealand"),"Five",(IF(OR(L21="Denmark",L21="France",L21="Netherlands",L21="Norway"),"Nine",IF(OR(L21="Belgium",L21="Germany",L21="Italy",L21="Spain",L21="Sweden"),"Fourteen",IF(L21="","Not Disclosed",IF(OR(L21="British Virgin Islands",L21="Gibraltar",L21="British Indian Ocean",L21="Barbados"),"See Note","No"))))))</f>
        <v>No</v>
      </c>
      <c r="N21" s="40" t="s">
        <v>94</v>
      </c>
      <c r="O21" s="39" t="s">
        <v>94</v>
      </c>
      <c r="P21" s="40" t="s">
        <v>94</v>
      </c>
      <c r="Q21" s="38" t="s">
        <v>94</v>
      </c>
      <c r="R21" s="39" t="s">
        <v>94</v>
      </c>
      <c r="S21" s="39" t="s">
        <v>94</v>
      </c>
      <c r="T21" s="38" t="s">
        <v>100</v>
      </c>
      <c r="U21" s="39" t="s">
        <v>93</v>
      </c>
      <c r="V21" s="39" t="s">
        <v>93</v>
      </c>
      <c r="W21" s="39" t="s">
        <v>93</v>
      </c>
      <c r="X21" s="40" t="str">
        <f>IF(AND(NOT(M21="Five"),AA21="Yes",U21="Yes",OR(T21="Email",T21="Yes"),O21="No"),"Yes","No")</f>
        <v>Yes</v>
      </c>
      <c r="Y21" s="39" t="s">
        <v>93</v>
      </c>
      <c r="Z21" s="39" t="s">
        <v>93</v>
      </c>
      <c r="AA21" s="40" t="s">
        <v>93</v>
      </c>
      <c r="AB21" s="38"/>
      <c r="AC21" s="39" t="s">
        <v>93</v>
      </c>
      <c r="AD21" s="39"/>
      <c r="AE21" s="39" t="s">
        <v>93</v>
      </c>
      <c r="AF21" s="39"/>
      <c r="AG21" s="39"/>
      <c r="AH21" s="40" t="s">
        <v>93</v>
      </c>
      <c r="AI21" s="38"/>
      <c r="AJ21" s="39" t="s">
        <v>95</v>
      </c>
      <c r="AK21" s="38" t="n">
        <v>0</v>
      </c>
      <c r="AL21" s="40" t="n">
        <v>7.78000000000000025</v>
      </c>
      <c r="AM21" s="38"/>
      <c r="AN21" s="39" t="s">
        <v>116</v>
      </c>
      <c r="AO21" s="39" t="s">
        <v>105</v>
      </c>
      <c r="AP21" s="39" t="s">
        <v>106</v>
      </c>
      <c r="AQ21" s="40" t="s">
        <v>106</v>
      </c>
      <c r="AR21" s="39" t="n">
        <v>3</v>
      </c>
      <c r="AS21" s="39" t="n">
        <v>13</v>
      </c>
      <c r="AT21" s="39" t="n">
        <v>35</v>
      </c>
      <c r="AU21" s="39" t="s">
        <v>93</v>
      </c>
      <c r="AV21" s="38" t="n">
        <v>6</v>
      </c>
      <c r="AW21" s="40" t="n">
        <v>2</v>
      </c>
      <c r="AX21" s="38" t="n">
        <v>7</v>
      </c>
      <c r="AY21" s="39" t="s">
        <v>96</v>
      </c>
      <c r="AZ21" s="40" t="s">
        <v>97</v>
      </c>
      <c r="BA21" s="43" t="n">
        <v>6.66999999999999993</v>
      </c>
      <c r="BB21" s="43">
        <f>BA21/AR21</f>
        <v>2.22333333333333005</v>
      </c>
      <c r="BC21" s="39" t="s">
        <v>93</v>
      </c>
      <c r="BD21" s="40" t="n">
        <v>14</v>
      </c>
      <c r="BE21" s="38"/>
      <c r="BF21" s="39"/>
      <c r="BG21" s="40"/>
      <c r="BH21" s="38" t="s">
        <v>93</v>
      </c>
      <c r="BI21" s="39" t="s">
        <v>93</v>
      </c>
      <c r="BJ21" s="40" t="s">
        <v>93</v>
      </c>
      <c r="BK21" s="39"/>
      <c r="BL21" s="40"/>
    </row>
    <row r="22" spans="1:64">
      <c r="A22" s="37" t="s">
        <v>136</v>
      </c>
      <c r="B22" s="38">
        <f>IF(OR(M22="Five"),3,0)+IF(OR(M22="Not Disclosed"),1.5,0)+IF(OR(M22="Nine",M22="Fourteen",M22="See Note",M22="Cooperative"),1,0)+IF(OR(N22="Yes"),2,0)+IF(OR(N22="Not Disclosed"),1.5,0)+IF(OR(N22="Owned"),1,0)</f>
        <v>0</v>
      </c>
      <c r="C22" s="39">
        <f>COUNTIF(P22:S22,"Yes")+(0.5*COUNTIF(P22:S22,""))+(0.5*COUNTIF(P22:S22,"See Note"))+(3*COUNTIF(O22,"Yes"))</f>
        <v>2</v>
      </c>
      <c r="D22" s="40">
        <f>(3*COUNTIF(T22,"No"))+COUNTIF(U22:V22,"No")</f>
        <v>1</v>
      </c>
      <c r="E22" s="39">
        <f>COUNTIF(Y22,"No")+COUNTIF(Z22,"No")+(0.5*COUNTIF(Z22,"See Note"))+(3*COUNTIF(AA22,"No"))+COUNTIF(AI22,"Yes")+(0.5*COUNTIF(AI22,"Some"))+COUNTIF(AJ22,"Yes")+(0.5*COUNTIF(AJ22,"Some"))</f>
        <v>2</v>
      </c>
      <c r="F22" s="39">
        <f>(IF(OR(AN22="MPPE-128",AN22="Blowfish-64"),1,(IF(OR(AN22="See Note",AN22="Blowfish-128"),0.5,IF(OR(AN22="AES-128",AN22="AES-160",AN22="AES-192",AN22="AES-256"),0,0)))+(IF(OR(AO22="MPPE-128",AO22="Blowfish-64"),2,(IF(OR(AO22="See Note",AO22="Blowfish-128",AO22=""),1,IF(OR(AO22="AES-128",AO22="AES-160",AO22="AES-192",AO22="AES-256"),0,0)))))))+IF(OR(AP22="MS-CHAPv2",AP22="RSA-RC4",AP22="RSA-1024"),1,IF(OR(AP22="See Note",AP22=""),0.5,IF(OR(AP22="RSA-4096",AP22="RSA-2048",AP22="DH-2048",AP22="CA-4096"),0,0)))+IF(OR(AQ22="MS-CHAPv2",AQ22="RSA-RC4",AQ22="RSA-1024"),2,IF(OR(AQ22="See Note",AQ22=""),1,IF(OR(AQ22="RSA-4096",AQ22="RSA-2048",AQ22="DH-2048"),0,0)))</f>
        <v>2.5</v>
      </c>
      <c r="G22" s="39">
        <f>IF(AR22&lt;3,2,0)+IF(AS22&lt;10,1,IF(AS22="",1,0))+IF(AT22&lt;3,2,IF(AT22&lt;10,1,IF(AT22="",1,0)))</f>
        <v>0</v>
      </c>
      <c r="H22" s="38">
        <f>IF(AV22=0,0,IF(AV22&lt;5,1,IF(AV22&lt;10,2,3)))+IF(AW22=0,0,IF(AW22&lt;3,1,IF(AW22&lt;10,2,3)))+IF(AX22=0,0,IF(AX22&lt;5,1,IF(AX22&lt;10,2,3)))+IF(AY22="A",0,IF(AY22="A+",0,IF(AY22="B",1,5)))+IF(AZ22="Self",0,IF(AZ22="CloudFlare",2,IF(AZ22="Incapsula",2,3)))</f>
        <v>11</v>
      </c>
      <c r="I22" s="39">
        <f aca="1">IF(BA22&lt;PricePercentile33,0,IF(BA22&lt;PricePercentile66,1,2))+IF(BB22&lt;ConPricePercentile33,0,IF(BB22&lt;ConPricePercentile66,1,2))+IF(BC22="Free",0,IF(BC22="Yes",0,1))+IF(BD22="Free",0,IF(BD22&gt;29,0,IF(BD22&gt;13,1,IF(BD22&gt;6,2,3))))</f>
        <v>4</v>
      </c>
      <c r="J22" s="40">
        <f>IF(BE22="Yes",1,0)+IF(BF22="Yes",1,0)+IF(BG22="Yes",1,0)+IF(BH22="No",1,IF(BH22="",0,IF(BH22="Some",0.5,0)))+IF(BI22="No",1,IF(BI22="",0,IF(BI22="Some",0.5,0)))+IF(BJ22="No",1,IF(BJ22="",0,IF(BJ22="Some",0.5,0)))+IF(BK22="",0,1)+IF(BL22="",0,1)</f>
        <v>4</v>
      </c>
      <c r="K22" s="41"/>
      <c r="L22" s="42" t="s">
        <v>108</v>
      </c>
      <c r="M22" s="38" t="str">
        <f>IF(OR(L22="USA",L22="UK",L22="Canada",L22="Australia",L22="New Zealand"),"Five",(IF(OR(L22="Denmark",L22="France",L22="Netherlands",L22="Norway"),"Nine",IF(OR(L22="Belgium",L22="Germany",L22="Italy",L22="Spain",L22="Sweden"),"Fourteen",IF(L22="","Not Disclosed",IF(OR(L22="British Virgin Islands",L22="Gibraltar",L22="British Indian Ocean",L22="Barbados"),"See Note","No"))))))</f>
        <v>No</v>
      </c>
      <c r="N22" s="40" t="s">
        <v>94</v>
      </c>
      <c r="O22" s="39"/>
      <c r="P22" s="40"/>
      <c r="Q22" s="38"/>
      <c r="R22" s="39"/>
      <c r="S22" s="39"/>
      <c r="T22" s="38" t="s">
        <v>100</v>
      </c>
      <c r="U22" s="39" t="s">
        <v>93</v>
      </c>
      <c r="V22" s="39" t="s">
        <v>94</v>
      </c>
      <c r="W22" s="39" t="s">
        <v>94</v>
      </c>
      <c r="X22" s="40" t="str">
        <f>IF(AND(NOT(M22="Five"),AA22="Yes",U22="Yes",OR(T22="Email",T22="Yes"),O22="No"),"Yes","No")</f>
        <v>No</v>
      </c>
      <c r="Y22" s="39" t="s">
        <v>94</v>
      </c>
      <c r="Z22" s="39" t="s">
        <v>94</v>
      </c>
      <c r="AA22" s="40" t="s">
        <v>93</v>
      </c>
      <c r="AB22" s="38"/>
      <c r="AC22" s="39"/>
      <c r="AD22" s="39"/>
      <c r="AE22" s="39"/>
      <c r="AF22" s="39"/>
      <c r="AG22" s="39"/>
      <c r="AH22" s="40"/>
      <c r="AI22" s="38"/>
      <c r="AJ22" s="39" t="s">
        <v>94</v>
      </c>
      <c r="AK22" s="38"/>
      <c r="AL22" s="40"/>
      <c r="AM22" s="38"/>
      <c r="AN22" s="39"/>
      <c r="AO22" s="39" t="s">
        <v>137</v>
      </c>
      <c r="AP22" s="39" t="s">
        <v>101</v>
      </c>
      <c r="AQ22" s="40" t="s">
        <v>101</v>
      </c>
      <c r="AR22" s="39" t="n">
        <v>3</v>
      </c>
      <c r="AS22" s="39" t="n">
        <v>22</v>
      </c>
      <c r="AT22" s="39" t="n">
        <v>80</v>
      </c>
      <c r="AU22" s="39"/>
      <c r="AV22" s="38" t="n">
        <v>23</v>
      </c>
      <c r="AW22" s="40" t="n">
        <v>12</v>
      </c>
      <c r="AX22" s="38" t="n">
        <v>25</v>
      </c>
      <c r="AY22" s="39" t="s">
        <v>96</v>
      </c>
      <c r="AZ22" s="40" t="s">
        <v>132</v>
      </c>
      <c r="BA22" s="43" t="n">
        <v>2.99000000000000021</v>
      </c>
      <c r="BB22" s="43">
        <f>BA22/AR22</f>
        <v>0.996666666666667034</v>
      </c>
      <c r="BC22" s="39" t="s">
        <v>94</v>
      </c>
      <c r="BD22" s="40" t="n">
        <v>0</v>
      </c>
      <c r="BE22" s="38"/>
      <c r="BF22" s="39"/>
      <c r="BG22" s="40"/>
      <c r="BH22" s="38" t="s">
        <v>94</v>
      </c>
      <c r="BI22" s="39" t="s">
        <v>94</v>
      </c>
      <c r="BJ22" s="40" t="s">
        <v>94</v>
      </c>
      <c r="BK22" s="39"/>
      <c r="BL22" s="40" t="s">
        <v>94</v>
      </c>
    </row>
    <row r="23" spans="1:64">
      <c r="A23" s="37" t="s">
        <v>138</v>
      </c>
      <c r="B23" s="38">
        <f>IF(OR(M23="Five"),3,0)+IF(OR(M23="Not Disclosed"),1.5,0)+IF(OR(M23="Nine",M23="Fourteen",M23="See Note",M23="Cooperative"),1,0)+IF(OR(N23="Yes"),2,0)+IF(OR(N23="Not Disclosed"),1.5,0)+IF(OR(N23="Owned"),1,0)</f>
        <v>5</v>
      </c>
      <c r="C23" s="39">
        <f>COUNTIF(P23:S23,"Yes")+(0.5*COUNTIF(P23:S23,""))+(0.5*COUNTIF(P23:S23,"See Note"))+(3*COUNTIF(O23,"Yes"))</f>
        <v>1.5</v>
      </c>
      <c r="D23" s="40">
        <f>(3*COUNTIF(T23,"No"))+COUNTIF(U23:V23,"No")</f>
        <v>1</v>
      </c>
      <c r="E23" s="39">
        <f>COUNTIF(Y23,"No")+COUNTIF(Z23,"No")+(0.5*COUNTIF(Z23,"See Note"))+(3*COUNTIF(AA23,"No"))+COUNTIF(AI23,"Yes")+(0.5*COUNTIF(AI23,"Some"))+COUNTIF(AJ23,"Yes")+(0.5*COUNTIF(AJ23,"Some"))</f>
        <v>1</v>
      </c>
      <c r="F23" s="39">
        <f>(IF(OR(AN23="MPPE-128",AN23="Blowfish-64"),1,(IF(OR(AN23="See Note",AN23="Blowfish-128"),0.5,IF(OR(AN23="AES-128",AN23="AES-160",AN23="AES-192",AN23="AES-256"),0,0)))+(IF(OR(AO23="MPPE-128",AO23="Blowfish-64"),2,(IF(OR(AO23="See Note",AO23="Blowfish-128",AO23=""),1,IF(OR(AO23="AES-128",AO23="AES-160",AO23="AES-192",AO23="AES-256"),0,0)))))))+IF(OR(AP23="MS-CHAPv2",AP23="RSA-RC4",AP23="RSA-1024"),1,IF(OR(AP23="See Note",AP23=""),0.5,IF(OR(AP23="RSA-4096",AP23="RSA-2048",AP23="DH-2048",AP23="CA-4096"),0,0)))+IF(OR(AQ23="MS-CHAPv2",AQ23="RSA-RC4",AQ23="RSA-1024"),2,IF(OR(AQ23="See Note",AQ23=""),1,IF(OR(AQ23="RSA-4096",AQ23="RSA-2048",AQ23="DH-2048"),0,0)))</f>
        <v>1.5</v>
      </c>
      <c r="G23" s="39">
        <f>IF(AR23&lt;3,2,0)+IF(AS23&lt;10,1,IF(AS23="",1,0))+IF(AT23&lt;3,2,IF(AT23&lt;10,1,IF(AT23="",1,0)))</f>
        <v>4</v>
      </c>
      <c r="H23" s="38">
        <f>IF(AV23=0,0,IF(AV23&lt;5,1,IF(AV23&lt;10,2,3)))+IF(AW23=0,0,IF(AW23&lt;3,1,IF(AW23&lt;10,2,3)))+IF(AX23=0,0,IF(AX23&lt;5,1,IF(AX23&lt;10,2,3)))+IF(AY23="A",0,IF(AY23="A+",0,IF(AY23="B",1,5)))+IF(AZ23="Self",0,IF(AZ23="CloudFlare",2,IF(AZ23="Incapsula",2,3)))</f>
        <v>5</v>
      </c>
      <c r="I23" s="39">
        <f aca="1">IF(BA23&lt;PricePercentile33,0,IF(BA23&lt;PricePercentile66,1,2))+IF(BB23&lt;ConPricePercentile33,0,IF(BB23&lt;ConPricePercentile66,1,2))+IF(BC23="Free",0,IF(BC23="Yes",0,1))+IF(BD23="Free",0,IF(BD23&gt;29,0,IF(BD23&gt;13,1,IF(BD23&gt;6,2,3))))</f>
        <v>8</v>
      </c>
      <c r="J23" s="40">
        <f>IF(BE23="Yes",1,0)+IF(BF23="Yes",1,0)+IF(BG23="Yes",1,0)+IF(BH23="No",1,IF(BH23="",0,IF(BH23="Some",0.5,0)))+IF(BI23="No",1,IF(BI23="",0,IF(BI23="Some",0.5,0)))+IF(BJ23="No",1,IF(BJ23="",0,IF(BJ23="Some",0.5,0)))+IF(BK23="",0,1)+IF(BL23="",0,1)</f>
        <v>3</v>
      </c>
      <c r="K23" s="41"/>
      <c r="L23" s="42" t="s">
        <v>128</v>
      </c>
      <c r="M23" s="38" t="str">
        <f>IF(OR(L23="USA",L23="UK",L23="Canada",L23="Australia",L23="New Zealand"),"Five",(IF(OR(L23="Denmark",L23="France",L23="Netherlands",L23="Norway"),"Nine",IF(OR(L23="Belgium",L23="Germany",L23="Italy",L23="Spain",L23="Sweden"),"Fourteen",IF(L23="","Not Disclosed",IF(OR(L23="British Virgin Islands",L23="Gibraltar",L23="British Indian Ocean",L23="Barbados"),"See Note","No"))))))</f>
        <v>Five</v>
      </c>
      <c r="N23" s="40" t="s">
        <v>93</v>
      </c>
      <c r="O23" s="39" t="s">
        <v>94</v>
      </c>
      <c r="P23" s="40"/>
      <c r="Q23" s="38"/>
      <c r="R23" s="39"/>
      <c r="S23" s="39" t="s">
        <v>94</v>
      </c>
      <c r="T23" s="38" t="s">
        <v>100</v>
      </c>
      <c r="U23" s="39" t="s">
        <v>93</v>
      </c>
      <c r="V23" s="39" t="s">
        <v>94</v>
      </c>
      <c r="W23" s="39" t="s">
        <v>94</v>
      </c>
      <c r="X23" s="40" t="str">
        <f>IF(AND(NOT(M23="Five"),AA23="Yes",U23="Yes",OR(T23="Email",T23="Yes"),O23="No"),"Yes","No")</f>
        <v>No</v>
      </c>
      <c r="Y23" s="39" t="s">
        <v>93</v>
      </c>
      <c r="Z23" s="39" t="s">
        <v>94</v>
      </c>
      <c r="AA23" s="40" t="s">
        <v>93</v>
      </c>
      <c r="AB23" s="38"/>
      <c r="AC23" s="39"/>
      <c r="AD23" s="39"/>
      <c r="AE23" s="39" t="s">
        <v>93</v>
      </c>
      <c r="AF23" s="39"/>
      <c r="AG23" s="39"/>
      <c r="AH23" s="40"/>
      <c r="AI23" s="38"/>
      <c r="AJ23" s="39" t="s">
        <v>94</v>
      </c>
      <c r="AK23" s="38"/>
      <c r="AL23" s="40"/>
      <c r="AM23" s="38"/>
      <c r="AN23" s="39"/>
      <c r="AO23" s="39" t="s">
        <v>105</v>
      </c>
      <c r="AP23" s="39"/>
      <c r="AQ23" s="40"/>
      <c r="AR23" s="39" t="n">
        <v>1</v>
      </c>
      <c r="AS23" s="39" t="n">
        <v>3</v>
      </c>
      <c r="AT23" s="39" t="n">
        <v>5</v>
      </c>
      <c r="AU23" s="39"/>
      <c r="AV23" s="38" t="n">
        <v>0</v>
      </c>
      <c r="AW23" s="40" t="n">
        <v>0</v>
      </c>
      <c r="AX23" s="38" t="n">
        <v>0</v>
      </c>
      <c r="AY23" s="39" t="s">
        <v>139</v>
      </c>
      <c r="AZ23" s="40" t="s">
        <v>97</v>
      </c>
      <c r="BA23" s="43" t="n">
        <v>7.5</v>
      </c>
      <c r="BB23" s="43">
        <f>BA23/AR23</f>
        <v>7.5</v>
      </c>
      <c r="BC23" s="39" t="s">
        <v>94</v>
      </c>
      <c r="BD23" s="40" t="n">
        <v>0</v>
      </c>
      <c r="BE23" s="38"/>
      <c r="BF23" s="39"/>
      <c r="BG23" s="40"/>
      <c r="BH23" s="38" t="s">
        <v>94</v>
      </c>
      <c r="BI23" s="39" t="s">
        <v>93</v>
      </c>
      <c r="BJ23" s="40" t="s">
        <v>94</v>
      </c>
      <c r="BK23" s="39"/>
      <c r="BL23" s="40" t="s">
        <v>94</v>
      </c>
    </row>
    <row r="24" spans="1:64">
      <c r="A24" s="37" t="s">
        <v>140</v>
      </c>
      <c r="B24" s="38">
        <f>IF(OR(M24="Five"),3,0)+IF(OR(M24="Not Disclosed"),1.5,0)+IF(OR(M24="Nine",M24="Fourteen",M24="See Note",M24="Cooperative"),1,0)+IF(OR(N24="Yes"),2,0)+IF(OR(N24="Not Disclosed"),1.5,0)+IF(OR(N24="Owned"),1,0)</f>
        <v>1</v>
      </c>
      <c r="C24" s="39">
        <f>COUNTIF(P24:S24,"Yes")+(0.5*COUNTIF(P24:S24,""))+(0.5*COUNTIF(P24:S24,"See Note"))+(3*COUNTIF(O24,"Yes"))</f>
        <v>3.5</v>
      </c>
      <c r="D24" s="40">
        <f>(3*COUNTIF(T24,"No"))+COUNTIF(U24:V24,"No")</f>
        <v>2</v>
      </c>
      <c r="E24" s="39">
        <f>COUNTIF(Y24,"No")+COUNTIF(Z24,"No")+(0.5*COUNTIF(Z24,"See Note"))+(3*COUNTIF(AA24,"No"))+COUNTIF(AI24,"Yes")+(0.5*COUNTIF(AI24,"Some"))+COUNTIF(AJ24,"Yes")+(0.5*COUNTIF(AJ24,"Some"))</f>
        <v>2</v>
      </c>
      <c r="F24" s="39">
        <f>(IF(OR(AN24="MPPE-128",AN24="Blowfish-64"),1,(IF(OR(AN24="See Note",AN24="Blowfish-128"),0.5,IF(OR(AN24="AES-128",AN24="AES-160",AN24="AES-192",AN24="AES-256"),0,0)))+(IF(OR(AO24="MPPE-128",AO24="Blowfish-64"),2,(IF(OR(AO24="See Note",AO24="Blowfish-128",AO24=""),1,IF(OR(AO24="AES-128",AO24="AES-160",AO24="AES-192",AO24="AES-256"),0,0)))))))+IF(OR(AP24="MS-CHAPv2",AP24="RSA-RC4",AP24="RSA-1024"),1,IF(OR(AP24="See Note",AP24=""),0.5,IF(OR(AP24="RSA-4096",AP24="RSA-2048",AP24="DH-2048",AP24="CA-4096"),0,0)))+IF(OR(AQ24="MS-CHAPv2",AQ24="RSA-RC4",AQ24="RSA-1024"),2,IF(OR(AQ24="See Note",AQ24=""),1,IF(OR(AQ24="RSA-4096",AQ24="RSA-2048",AQ24="DH-2048"),0,0)))</f>
        <v>1.5</v>
      </c>
      <c r="G24" s="39">
        <f>IF(AR24&lt;3,2,0)+IF(AS24&lt;10,1,IF(AS24="",1,0))+IF(AT24&lt;3,2,IF(AT24&lt;10,1,IF(AT24="",1,0)))</f>
        <v>2</v>
      </c>
      <c r="H24" s="38">
        <f>IF(AV24=0,0,IF(AV24&lt;5,1,IF(AV24&lt;10,2,3)))+IF(AW24=0,0,IF(AW24&lt;3,1,IF(AW24&lt;10,2,3)))+IF(AX24=0,0,IF(AX24&lt;5,1,IF(AX24&lt;10,2,3)))+IF(AY24="A",0,IF(AY24="A+",0,IF(AY24="B",1,5)))+IF(AZ24="Self",0,IF(AZ24="CloudFlare",2,IF(AZ24="Incapsula",2,3)))</f>
        <v>6</v>
      </c>
      <c r="I24" s="39">
        <f aca="1">IF(BA24&lt;PricePercentile33,0,IF(BA24&lt;PricePercentile66,1,2))+IF(BB24&lt;ConPricePercentile33,0,IF(BB24&lt;ConPricePercentile66,1,2))+IF(BC24="Free",0,IF(BC24="Yes",0,1))+IF(BD24="Free",0,IF(BD24&gt;29,0,IF(BD24&gt;13,1,IF(BD24&gt;6,2,3))))</f>
        <v>4</v>
      </c>
      <c r="J24" s="40">
        <f>IF(BE24="Yes",1,0)+IF(BF24="Yes",1,0)+IF(BG24="Yes",1,0)+IF(BH24="No",1,IF(BH24="",0,IF(BH24="Some",0.5,0)))+IF(BI24="No",1,IF(BI24="",0,IF(BI24="Some",0.5,0)))+IF(BJ24="No",1,IF(BJ24="",0,IF(BJ24="Some",0.5,0)))+IF(BK24="",0,1)+IF(BL24="",0,1)</f>
        <v>3.5</v>
      </c>
      <c r="K24" s="41"/>
      <c r="L24" s="42" t="s">
        <v>141</v>
      </c>
      <c r="M24" s="38" t="s">
        <v>119</v>
      </c>
      <c r="N24" s="40" t="s">
        <v>94</v>
      </c>
      <c r="O24" s="39" t="s">
        <v>94</v>
      </c>
      <c r="P24" s="40"/>
      <c r="Q24" s="38" t="s">
        <v>93</v>
      </c>
      <c r="R24" s="39" t="s">
        <v>93</v>
      </c>
      <c r="S24" s="39" t="s">
        <v>93</v>
      </c>
      <c r="T24" s="38" t="s">
        <v>100</v>
      </c>
      <c r="U24" s="39" t="s">
        <v>94</v>
      </c>
      <c r="V24" s="39" t="s">
        <v>94</v>
      </c>
      <c r="W24" s="39" t="s">
        <v>94</v>
      </c>
      <c r="X24" s="40" t="str">
        <f>IF(AND(NOT(M24="Five"),AA24="Yes",U24="Yes",OR(T24="Email",T24="Yes"),O24="No"),"Yes","No")</f>
        <v>No</v>
      </c>
      <c r="Y24" s="39" t="s">
        <v>94</v>
      </c>
      <c r="Z24" s="39" t="s">
        <v>94</v>
      </c>
      <c r="AA24" s="40" t="s">
        <v>93</v>
      </c>
      <c r="AB24" s="38"/>
      <c r="AC24" s="39"/>
      <c r="AD24" s="39"/>
      <c r="AE24" s="39"/>
      <c r="AF24" s="39"/>
      <c r="AG24" s="39"/>
      <c r="AH24" s="40"/>
      <c r="AI24" s="38"/>
      <c r="AJ24" s="39"/>
      <c r="AK24" s="38"/>
      <c r="AL24" s="40"/>
      <c r="AM24" s="38"/>
      <c r="AN24" s="39"/>
      <c r="AO24" s="39" t="s">
        <v>142</v>
      </c>
      <c r="AP24" s="39"/>
      <c r="AQ24" s="40"/>
      <c r="AR24" s="39" t="n">
        <v>5</v>
      </c>
      <c r="AS24" s="39" t="n">
        <v>26</v>
      </c>
      <c r="AT24" s="39"/>
      <c r="AU24" s="39"/>
      <c r="AV24" s="38" t="n">
        <v>5</v>
      </c>
      <c r="AW24" s="40" t="n">
        <v>2</v>
      </c>
      <c r="AX24" s="38" t="n">
        <v>16</v>
      </c>
      <c r="AY24" s="39" t="s">
        <v>96</v>
      </c>
      <c r="AZ24" s="40" t="s">
        <v>97</v>
      </c>
      <c r="BA24" s="43" t="n">
        <v>9.99000000000000021</v>
      </c>
      <c r="BB24" s="43">
        <f>BA24/AR24</f>
        <v>1.99800000000000004</v>
      </c>
      <c r="BC24" s="39" t="s">
        <v>94</v>
      </c>
      <c r="BD24" s="40" t="n">
        <v>30</v>
      </c>
      <c r="BE24" s="38"/>
      <c r="BF24" s="39" t="s">
        <v>93</v>
      </c>
      <c r="BG24" s="40"/>
      <c r="BH24" s="38" t="s">
        <v>95</v>
      </c>
      <c r="BI24" s="39" t="s">
        <v>93</v>
      </c>
      <c r="BJ24" s="40" t="s">
        <v>94</v>
      </c>
      <c r="BK24" s="39"/>
      <c r="BL24" s="40" t="s">
        <v>94</v>
      </c>
    </row>
    <row r="25" spans="1:64">
      <c r="A25" s="37" t="s">
        <v>143</v>
      </c>
      <c r="B25" s="38">
        <f>IF(OR(M25="Five"),3,0)+IF(OR(M25="Not Disclosed"),1.5,0)+IF(OR(M25="Nine",M25="Fourteen",M25="See Note",M25="Cooperative"),1,0)+IF(OR(N25="Yes"),2,0)+IF(OR(N25="Not Disclosed"),1.5,0)+IF(OR(N25="Owned"),1,0)</f>
        <v>5</v>
      </c>
      <c r="C25" s="39">
        <f>COUNTIF(P25:S25,"Yes")+(0.5*COUNTIF(P25:S25,""))+(0.5*COUNTIF(P25:S25,"See Note"))+(3*COUNTIF(O25,"Yes"))</f>
        <v>0</v>
      </c>
      <c r="D25" s="40">
        <f>(3*COUNTIF(T25,"No"))+COUNTIF(U25:V25,"No")</f>
        <v>4</v>
      </c>
      <c r="E25" s="39">
        <f>COUNTIF(Y25,"No")+COUNTIF(Z25,"No")+(0.5*COUNTIF(Z25,"See Note"))+(3*COUNTIF(AA25,"No"))+COUNTIF(AI25,"Yes")+(0.5*COUNTIF(AI25,"Some"))+COUNTIF(AJ25,"Yes")+(0.5*COUNTIF(AJ25,"Some"))</f>
        <v>2.5</v>
      </c>
      <c r="F25" s="39">
        <f>(IF(OR(AN25="MPPE-128",AN25="Blowfish-64"),1,(IF(OR(AN25="See Note",AN25="Blowfish-128"),0.5,IF(OR(AN25="AES-128",AN25="AES-160",AN25="AES-192",AN25="AES-256"),0,0)))+(IF(OR(AO25="MPPE-128",AO25="Blowfish-64"),2,(IF(OR(AO25="See Note",AO25="Blowfish-128",AO25=""),1,IF(OR(AO25="AES-128",AO25="AES-160",AO25="AES-192",AO25="AES-256"),0,0)))))))+IF(OR(AP25="MS-CHAPv2",AP25="RSA-RC4",AP25="RSA-1024"),1,IF(OR(AP25="See Note",AP25=""),0.5,IF(OR(AP25="RSA-4096",AP25="RSA-2048",AP25="DH-2048",AP25="CA-4096"),0,0)))+IF(OR(AQ25="MS-CHAPv2",AQ25="RSA-RC4",AQ25="RSA-1024"),2,IF(OR(AQ25="See Note",AQ25=""),1,IF(OR(AQ25="RSA-4096",AQ25="RSA-2048",AQ25="DH-2048"),0,0)))</f>
        <v>0</v>
      </c>
      <c r="G25" s="39">
        <f>IF(AR25&lt;3,2,0)+IF(AS25&lt;10,1,IF(AS25="",1,0))+IF(AT25&lt;3,2,IF(AT25&lt;10,1,IF(AT25="",1,0)))</f>
        <v>1</v>
      </c>
      <c r="H25" s="38">
        <f>IF(AV25=0,0,IF(AV25&lt;5,1,IF(AV25&lt;10,2,3)))+IF(AW25=0,0,IF(AW25&lt;3,1,IF(AW25&lt;10,2,3)))+IF(AX25=0,0,IF(AX25&lt;5,1,IF(AX25&lt;10,2,3)))+IF(AY25="A",0,IF(AY25="A+",0,IF(AY25="B",1,5)))+IF(AZ25="Self",0,IF(AZ25="CloudFlare",2,IF(AZ25="Incapsula",2,3)))</f>
        <v>4</v>
      </c>
      <c r="I25" s="39">
        <f aca="1">IF(BA25&lt;PricePercentile33,0,IF(BA25&lt;PricePercentile66,1,2))+IF(BB25&lt;ConPricePercentile33,0,IF(BB25&lt;ConPricePercentile66,1,2))+IF(BC25="Free",0,IF(BC25="Yes",0,1))+IF(BD25="Free",0,IF(BD25&gt;29,0,IF(BD25&gt;13,1,IF(BD25&gt;6,2,3))))</f>
        <v>2</v>
      </c>
      <c r="J25" s="40">
        <f>IF(BE25="Yes",1,0)+IF(BF25="Yes",1,0)+IF(BG25="Yes",1,0)+IF(BH25="No",1,IF(BH25="",0,IF(BH25="Some",0.5,0)))+IF(BI25="No",1,IF(BI25="",0,IF(BI25="Some",0.5,0)))+IF(BJ25="No",1,IF(BJ25="",0,IF(BJ25="Some",0.5,0)))+IF(BK25="",0,1)+IF(BL25="",0,1)</f>
        <v>5</v>
      </c>
      <c r="K25" s="41"/>
      <c r="L25" s="42" t="s">
        <v>128</v>
      </c>
      <c r="M25" s="38" t="s">
        <v>144</v>
      </c>
      <c r="N25" s="40" t="s">
        <v>93</v>
      </c>
      <c r="O25" s="39" t="s">
        <v>94</v>
      </c>
      <c r="P25" s="40" t="s">
        <v>94</v>
      </c>
      <c r="Q25" s="38" t="s">
        <v>94</v>
      </c>
      <c r="R25" s="39" t="s">
        <v>94</v>
      </c>
      <c r="S25" s="39" t="s">
        <v>94</v>
      </c>
      <c r="T25" s="38" t="s">
        <v>94</v>
      </c>
      <c r="U25" s="39" t="s">
        <v>93</v>
      </c>
      <c r="V25" s="39" t="s">
        <v>94</v>
      </c>
      <c r="W25" s="39" t="s">
        <v>94</v>
      </c>
      <c r="X25" s="40" t="str">
        <f>IF(AND(NOT(M25="Five"),AA25="Yes",U25="Yes",OR(T25="Email",T25="Yes"),O25="No"),"Yes","No")</f>
        <v>No</v>
      </c>
      <c r="Y25" s="39" t="s">
        <v>94</v>
      </c>
      <c r="Z25" s="39" t="s">
        <v>94</v>
      </c>
      <c r="AA25" s="40" t="s">
        <v>93</v>
      </c>
      <c r="AB25" s="38"/>
      <c r="AC25" s="39"/>
      <c r="AD25" s="39"/>
      <c r="AE25" s="39"/>
      <c r="AF25" s="39"/>
      <c r="AG25" s="39"/>
      <c r="AH25" s="40"/>
      <c r="AI25" s="38" t="s">
        <v>94</v>
      </c>
      <c r="AJ25" s="39" t="s">
        <v>95</v>
      </c>
      <c r="AK25" s="38" t="n">
        <v>95.230000000000004</v>
      </c>
      <c r="AL25" s="40" t="n">
        <v>13.7599999999999998</v>
      </c>
      <c r="AM25" s="38"/>
      <c r="AN25" s="39" t="s">
        <v>116</v>
      </c>
      <c r="AO25" s="39" t="s">
        <v>105</v>
      </c>
      <c r="AP25" s="39" t="s">
        <v>145</v>
      </c>
      <c r="AQ25" s="40" t="s">
        <v>106</v>
      </c>
      <c r="AR25" s="39" t="n">
        <v>3</v>
      </c>
      <c r="AS25" s="39" t="n">
        <v>4</v>
      </c>
      <c r="AT25" s="39" t="n">
        <v>16</v>
      </c>
      <c r="AU25" s="39" t="s">
        <v>93</v>
      </c>
      <c r="AV25" s="38" t="n">
        <v>2</v>
      </c>
      <c r="AW25" s="40" t="n">
        <v>1</v>
      </c>
      <c r="AX25" s="38" t="n">
        <v>6</v>
      </c>
      <c r="AY25" s="39" t="s">
        <v>102</v>
      </c>
      <c r="AZ25" s="40" t="s">
        <v>97</v>
      </c>
      <c r="BA25" s="43" t="n">
        <v>4.58999999999999986</v>
      </c>
      <c r="BB25" s="43">
        <f>BA25/AR25</f>
        <v>1.53000000000000007</v>
      </c>
      <c r="BC25" s="39" t="s">
        <v>93</v>
      </c>
      <c r="BD25" s="40" t="n">
        <v>30</v>
      </c>
      <c r="BE25" s="38"/>
      <c r="BF25" s="39"/>
      <c r="BG25" s="40"/>
      <c r="BH25" s="38" t="s">
        <v>94</v>
      </c>
      <c r="BI25" s="39" t="s">
        <v>94</v>
      </c>
      <c r="BJ25" s="40" t="s">
        <v>94</v>
      </c>
      <c r="BK25" s="39" t="s">
        <v>94</v>
      </c>
      <c r="BL25" s="40" t="s">
        <v>94</v>
      </c>
    </row>
    <row r="26" spans="1:64">
      <c r="A26" s="37" t="s">
        <v>146</v>
      </c>
      <c r="B26" s="38">
        <f>IF(OR(M26="Five"),3,0)+IF(OR(M26="Not Disclosed"),1.5,0)+IF(OR(M26="Nine",M26="Fourteen",M26="See Note",M26="Cooperative"),1,0)+IF(OR(N26="Yes"),2,0)+IF(OR(N26="Not Disclosed"),1.5,0)+IF(OR(N26="Owned"),1,0)</f>
        <v>3</v>
      </c>
      <c r="C26" s="39">
        <f>COUNTIF(P26:S26,"Yes")+(0.5*COUNTIF(P26:S26,""))+(0.5*COUNTIF(P26:S26,"See Note"))+(3*COUNTIF(O26,"Yes"))</f>
        <v>3</v>
      </c>
      <c r="D26" s="40">
        <f>(3*COUNTIF(T26,"No"))+COUNTIF(U26:V26,"No")</f>
        <v>4</v>
      </c>
      <c r="E26" s="39">
        <f>COUNTIF(Y26,"No")+COUNTIF(Z26,"No")+(0.5*COUNTIF(Z26,"See Note"))+(3*COUNTIF(AA26,"No"))+COUNTIF(AI26,"Yes")+(0.5*COUNTIF(AI26,"Some"))+COUNTIF(AJ26,"Yes")+(0.5*COUNTIF(AJ26,"Some"))</f>
        <v>1</v>
      </c>
      <c r="F26" s="39">
        <f>(IF(OR(AN26="MPPE-128",AN26="Blowfish-64"),1,(IF(OR(AN26="See Note",AN26="Blowfish-128"),0.5,IF(OR(AN26="AES-128",AN26="AES-160",AN26="AES-192",AN26="AES-256"),0,0)))+(IF(OR(AO26="MPPE-128",AO26="Blowfish-64"),2,(IF(OR(AO26="See Note",AO26="Blowfish-128",AO26=""),1,IF(OR(AO26="AES-128",AO26="AES-160",AO26="AES-192",AO26="AES-256"),0,0)))))))+IF(OR(AP26="MS-CHAPv2",AP26="RSA-RC4",AP26="RSA-1024"),1,IF(OR(AP26="See Note",AP26=""),0.5,IF(OR(AP26="RSA-4096",AP26="RSA-2048",AP26="DH-2048",AP26="CA-4096"),0,0)))+IF(OR(AQ26="MS-CHAPv2",AQ26="RSA-RC4",AQ26="RSA-1024"),2,IF(OR(AQ26="See Note",AQ26=""),1,IF(OR(AQ26="RSA-4096",AQ26="RSA-2048",AQ26="DH-2048"),0,0)))</f>
        <v>1.5</v>
      </c>
      <c r="G26" s="39">
        <f>IF(AR26&lt;3,2,0)+IF(AS26&lt;10,1,IF(AS26="",1,0))+IF(AT26&lt;3,2,IF(AT26&lt;10,1,IF(AT26="",1,0)))</f>
        <v>0</v>
      </c>
      <c r="H26" s="38">
        <f>IF(AV26=0,0,IF(AV26&lt;5,1,IF(AV26&lt;10,2,3)))+IF(AW26=0,0,IF(AW26&lt;3,1,IF(AW26&lt;10,2,3)))+IF(AX26=0,0,IF(AX26&lt;5,1,IF(AX26&lt;10,2,3)))+IF(AY26="A",0,IF(AY26="A+",0,IF(AY26="B",1,5)))+IF(AZ26="Self",0,IF(AZ26="CloudFlare",2,IF(AZ26="Incapsula",2,3)))</f>
        <v>5</v>
      </c>
      <c r="I26" s="39">
        <f aca="1">IF(BA26&lt;PricePercentile33,0,IF(BA26&lt;PricePercentile66,1,2))+IF(BB26&lt;ConPricePercentile33,0,IF(BB26&lt;ConPricePercentile66,1,2))+IF(BC26="Free",0,IF(BC26="Yes",0,1))+IF(BD26="Free",0,IF(BD26&gt;29,0,IF(BD26&gt;13,1,IF(BD26&gt;6,2,3))))</f>
        <v>3</v>
      </c>
      <c r="J26" s="40">
        <f>IF(BE26="Yes",1,0)+IF(BF26="Yes",1,0)+IF(BG26="Yes",1,0)+IF(BH26="No",1,IF(BH26="",0,IF(BH26="Some",0.5,0)))+IF(BI26="No",1,IF(BI26="",0,IF(BI26="Some",0.5,0)))+IF(BJ26="No",1,IF(BJ26="",0,IF(BJ26="Some",0.5,0)))+IF(BK26="",0,1)+IF(BL26="",0,1)</f>
        <v>1</v>
      </c>
      <c r="K26" s="41"/>
      <c r="L26" s="42" t="s">
        <v>147</v>
      </c>
      <c r="M26" s="38" t="str">
        <f>IF(OR(L26="USA",L26="UK",L26="Canada",L26="Australia",L26="New Zealand"),"Five",(IF(OR(L26="Denmark",L26="France",L26="Netherlands",L26="Norway"),"Nine",IF(OR(L26="Belgium",L26="Germany",L26="Italy",L26="Spain",L26="Sweden"),"Fourteen",IF(L26="","Not Disclosed",IF(OR(L26="British Virgin Islands",L26="Gibraltar",L26="British Indian Ocean",L26="Barbados"),"See Note","No"))))))</f>
        <v>Five</v>
      </c>
      <c r="N26" s="40" t="s">
        <v>94</v>
      </c>
      <c r="O26" s="39" t="s">
        <v>94</v>
      </c>
      <c r="P26" s="40"/>
      <c r="Q26" s="38" t="s">
        <v>93</v>
      </c>
      <c r="R26" s="39"/>
      <c r="S26" s="39" t="s">
        <v>93</v>
      </c>
      <c r="T26" s="38" t="s">
        <v>94</v>
      </c>
      <c r="U26" s="39" t="s">
        <v>93</v>
      </c>
      <c r="V26" s="39" t="s">
        <v>94</v>
      </c>
      <c r="W26" s="39" t="s">
        <v>93</v>
      </c>
      <c r="X26" s="40" t="str">
        <f>IF(AND(NOT(M26="Five"),AA26="Yes",U26="Yes",OR(T26="Email",T26="Yes"),O26="No"),"Yes","No")</f>
        <v>No</v>
      </c>
      <c r="Y26" s="39" t="s">
        <v>94</v>
      </c>
      <c r="Z26" s="39" t="s">
        <v>93</v>
      </c>
      <c r="AA26" s="40" t="s">
        <v>93</v>
      </c>
      <c r="AB26" s="38"/>
      <c r="AC26" s="39"/>
      <c r="AD26" s="39"/>
      <c r="AE26" s="39" t="s">
        <v>93</v>
      </c>
      <c r="AF26" s="39"/>
      <c r="AG26" s="39" t="s">
        <v>93</v>
      </c>
      <c r="AH26" s="40"/>
      <c r="AI26" s="38"/>
      <c r="AJ26" s="39" t="s">
        <v>94</v>
      </c>
      <c r="AK26" s="38"/>
      <c r="AL26" s="40"/>
      <c r="AM26" s="38"/>
      <c r="AN26" s="39"/>
      <c r="AO26" s="39" t="s">
        <v>105</v>
      </c>
      <c r="AP26" s="39"/>
      <c r="AQ26" s="40"/>
      <c r="AR26" s="39" t="n">
        <v>5</v>
      </c>
      <c r="AS26" s="39" t="n">
        <v>13</v>
      </c>
      <c r="AT26" s="39" t="n">
        <v>14</v>
      </c>
      <c r="AU26" s="39"/>
      <c r="AV26" s="38" t="n">
        <v>2</v>
      </c>
      <c r="AW26" s="40" t="n">
        <v>2</v>
      </c>
      <c r="AX26" s="38" t="n">
        <v>6</v>
      </c>
      <c r="AY26" s="39" t="s">
        <v>114</v>
      </c>
      <c r="AZ26" s="40" t="s">
        <v>97</v>
      </c>
      <c r="BA26" s="43" t="n">
        <v>5.5</v>
      </c>
      <c r="BB26" s="43">
        <f>BA26/AR26</f>
        <v>1.10000000000000009</v>
      </c>
      <c r="BC26" s="39" t="s">
        <v>93</v>
      </c>
      <c r="BD26" s="40" t="n">
        <v>10</v>
      </c>
      <c r="BE26" s="38" t="s">
        <v>93</v>
      </c>
      <c r="BF26" s="39"/>
      <c r="BG26" s="40"/>
      <c r="BH26" s="38"/>
      <c r="BI26" s="39"/>
      <c r="BJ26" s="40"/>
      <c r="BK26" s="39"/>
      <c r="BL26" s="40"/>
    </row>
    <row r="27" spans="1:64">
      <c r="A27" s="37" t="s">
        <v>148</v>
      </c>
      <c r="B27" s="38">
        <f>IF(OR(M27="Five"),3,0)+IF(OR(M27="Not Disclosed"),1.5,0)+IF(OR(M27="Nine",M27="Fourteen",M27="See Note",M27="Cooperative"),1,0)+IF(OR(N27="Yes"),2,0)+IF(OR(N27="Not Disclosed"),1.5,0)+IF(OR(N27="Owned"),1,0)</f>
        <v>1</v>
      </c>
      <c r="C27" s="39">
        <f>COUNTIF(P27:S27,"Yes")+(0.5*COUNTIF(P27:S27,""))+(0.5*COUNTIF(P27:S27,"See Note"))+(3*COUNTIF(O27,"Yes"))</f>
        <v>2.5</v>
      </c>
      <c r="D27" s="40">
        <f>(3*COUNTIF(T27,"No"))+COUNTIF(U27:V27,"No")</f>
        <v>5</v>
      </c>
      <c r="E27" s="39">
        <f>COUNTIF(Y27,"No")+COUNTIF(Z27,"No")+(0.5*COUNTIF(Z27,"See Note"))+(3*COUNTIF(AA27,"No"))+COUNTIF(AI27,"Yes")+(0.5*COUNTIF(AI27,"Some"))+COUNTIF(AJ27,"Yes")+(0.5*COUNTIF(AJ27,"Some"))</f>
        <v>1</v>
      </c>
      <c r="F27" s="39">
        <f>(IF(OR(AN27="MPPE-128",AN27="Blowfish-64"),1,(IF(OR(AN27="See Note",AN27="Blowfish-128"),0.5,IF(OR(AN27="AES-128",AN27="AES-160",AN27="AES-192",AN27="AES-256"),0,0)))+(IF(OR(AO27="MPPE-128",AO27="Blowfish-64"),2,(IF(OR(AO27="See Note",AO27="Blowfish-128",AO27=""),1,IF(OR(AO27="AES-128",AO27="AES-160",AO27="AES-192",AO27="AES-256"),0,0)))))))+IF(OR(AP27="MS-CHAPv2",AP27="RSA-RC4",AP27="RSA-1024"),1,IF(OR(AP27="See Note",AP27=""),0.5,IF(OR(AP27="RSA-4096",AP27="RSA-2048",AP27="DH-2048",AP27="CA-4096"),0,0)))+IF(OR(AQ27="MS-CHAPv2",AQ27="RSA-RC4",AQ27="RSA-1024"),2,IF(OR(AQ27="See Note",AQ27=""),1,IF(OR(AQ27="RSA-4096",AQ27="RSA-2048",AQ27="DH-2048"),0,0)))</f>
        <v>2.5</v>
      </c>
      <c r="G27" s="39">
        <f>IF(AR27&lt;3,2,0)+IF(AS27&lt;10,1,IF(AS27="",1,0))+IF(AT27&lt;3,2,IF(AT27&lt;10,1,IF(AT27="",1,0)))</f>
        <v>4</v>
      </c>
      <c r="H27" s="38">
        <f>IF(AV27=0,0,IF(AV27&lt;5,1,IF(AV27&lt;10,2,3)))+IF(AW27=0,0,IF(AW27&lt;3,1,IF(AW27&lt;10,2,3)))+IF(AX27=0,0,IF(AX27&lt;5,1,IF(AX27&lt;10,2,3)))+IF(AY27="A",0,IF(AY27="A+",0,IF(AY27="B",1,5)))+IF(AZ27="Self",0,IF(AZ27="CloudFlare",2,IF(AZ27="Incapsula",2,3)))</f>
        <v>13</v>
      </c>
      <c r="I27" s="39">
        <f aca="1">IF(BA27&lt;PricePercentile33,0,IF(BA27&lt;PricePercentile66,1,2))+IF(BB27&lt;ConPricePercentile33,0,IF(BB27&lt;ConPricePercentile66,1,2))+IF(BC27="Free",0,IF(BC27="Yes",0,1))+IF(BD27="Free",0,IF(BD27&gt;29,0,IF(BD27&gt;13,1,IF(BD27&gt;6,2,3))))</f>
        <v>5</v>
      </c>
      <c r="J27" s="40">
        <f>IF(BE27="Yes",1,0)+IF(BF27="Yes",1,0)+IF(BG27="Yes",1,0)+IF(BH27="No",1,IF(BH27="",0,IF(BH27="Some",0.5,0)))+IF(BI27="No",1,IF(BI27="",0,IF(BI27="Some",0.5,0)))+IF(BJ27="No",1,IF(BJ27="",0,IF(BJ27="Some",0.5,0)))+IF(BK27="",0,1)+IF(BL27="",0,1)</f>
        <v>1</v>
      </c>
      <c r="K27" s="41"/>
      <c r="L27" s="42" t="s">
        <v>121</v>
      </c>
      <c r="M27" s="38" t="str">
        <f>IF(OR(L27="USA",L27="UK",L27="Canada",L27="Australia",L27="New Zealand"),"Five",(IF(OR(L27="Denmark",L27="France",L27="Netherlands",L27="Norway"),"Nine",IF(OR(L27="Belgium",L27="Germany",L27="Italy",L27="Spain",L27="Sweden"),"Fourteen",IF(L27="","Not Disclosed",IF(OR(L27="British Virgin Islands",L27="Gibraltar",L27="British Indian Ocean",L27="Barbados"),"See Note","No"))))))</f>
        <v>Fourteen</v>
      </c>
      <c r="N27" s="40" t="s">
        <v>94</v>
      </c>
      <c r="O27" s="39" t="s">
        <v>94</v>
      </c>
      <c r="P27" s="40"/>
      <c r="Q27" s="38" t="s">
        <v>93</v>
      </c>
      <c r="R27" s="39"/>
      <c r="S27" s="39"/>
      <c r="T27" s="38" t="s">
        <v>94</v>
      </c>
      <c r="U27" s="39" t="s">
        <v>94</v>
      </c>
      <c r="V27" s="39" t="s">
        <v>94</v>
      </c>
      <c r="W27" s="39" t="s">
        <v>94</v>
      </c>
      <c r="X27" s="40" t="str">
        <f>IF(AND(NOT(M27="Five"),AA27="Yes",U27="Yes",OR(T27="Email",T27="Yes"),O27="No"),"Yes","No")</f>
        <v>No</v>
      </c>
      <c r="Y27" s="39" t="s">
        <v>93</v>
      </c>
      <c r="Z27" s="39" t="s">
        <v>94</v>
      </c>
      <c r="AA27" s="40"/>
      <c r="AB27" s="38"/>
      <c r="AC27" s="39"/>
      <c r="AD27" s="39"/>
      <c r="AE27" s="39"/>
      <c r="AF27" s="39"/>
      <c r="AG27" s="39"/>
      <c r="AH27" s="40"/>
      <c r="AI27" s="38"/>
      <c r="AJ27" s="39"/>
      <c r="AK27" s="38"/>
      <c r="AL27" s="40"/>
      <c r="AM27" s="38"/>
      <c r="AN27" s="39"/>
      <c r="AO27" s="39"/>
      <c r="AP27" s="39"/>
      <c r="AQ27" s="40"/>
      <c r="AR27" s="39" t="n">
        <v>1</v>
      </c>
      <c r="AS27" s="39" t="n">
        <v>15</v>
      </c>
      <c r="AT27" s="39"/>
      <c r="AU27" s="39"/>
      <c r="AV27" s="38" t="n">
        <v>1</v>
      </c>
      <c r="AW27" s="40" t="n">
        <v>1</v>
      </c>
      <c r="AX27" s="38" t="n">
        <v>12</v>
      </c>
      <c r="AY27" s="39" t="s">
        <v>149</v>
      </c>
      <c r="AZ27" s="40" t="s">
        <v>150</v>
      </c>
      <c r="BA27" s="43" t="n">
        <v>5.70000000000000018</v>
      </c>
      <c r="BB27" s="43">
        <f>BA27/AR27</f>
        <v>5.70000000000000018</v>
      </c>
      <c r="BC27" s="39" t="s">
        <v>93</v>
      </c>
      <c r="BD27" s="40" t="n">
        <v>7</v>
      </c>
      <c r="BE27" s="38"/>
      <c r="BF27" s="39" t="s">
        <v>93</v>
      </c>
      <c r="BG27" s="40"/>
      <c r="BH27" s="38"/>
      <c r="BI27" s="39"/>
      <c r="BJ27" s="40"/>
      <c r="BK27" s="39"/>
      <c r="BL27" s="40"/>
    </row>
    <row r="28" spans="1:64">
      <c r="A28" s="37" t="s">
        <v>151</v>
      </c>
      <c r="B28" s="38">
        <f>IF(OR(M28="Five"),3,0)+IF(OR(M28="Not Disclosed"),1.5,0)+IF(OR(M28="Nine",M28="Fourteen",M28="See Note",M28="Cooperative"),1,0)+IF(OR(N28="Yes"),2,0)+IF(OR(N28="Not Disclosed"),1.5,0)+IF(OR(N28="Owned"),1,0)</f>
        <v>1</v>
      </c>
      <c r="C28" s="39">
        <f>COUNTIF(P28:S28,"Yes")+(0.5*COUNTIF(P28:S28,""))+(0.5*COUNTIF(P28:S28,"See Note"))+(3*COUNTIF(O28,"Yes"))</f>
        <v>1.5</v>
      </c>
      <c r="D28" s="40">
        <f>(3*COUNTIF(T28,"No"))+COUNTIF(U28:V28,"No")</f>
        <v>1</v>
      </c>
      <c r="E28" s="39">
        <f>COUNTIF(Y28,"No")+COUNTIF(Z28,"No")+(0.5*COUNTIF(Z28,"See Note"))+(3*COUNTIF(AA28,"No"))+COUNTIF(AI28,"Yes")+(0.5*COUNTIF(AI28,"Some"))+COUNTIF(AJ28,"Yes")+(0.5*COUNTIF(AJ28,"Some"))</f>
        <v>2</v>
      </c>
      <c r="F28" s="39">
        <f>(IF(OR(AN28="MPPE-128",AN28="Blowfish-64"),1,(IF(OR(AN28="See Note",AN28="Blowfish-128"),0.5,IF(OR(AN28="AES-128",AN28="AES-160",AN28="AES-192",AN28="AES-256"),0,0)))+(IF(OR(AO28="MPPE-128",AO28="Blowfish-64"),2,(IF(OR(AO28="See Note",AO28="Blowfish-128",AO28=""),1,IF(OR(AO28="AES-128",AO28="AES-160",AO28="AES-192",AO28="AES-256"),0,0)))))))+IF(OR(AP28="MS-CHAPv2",AP28="RSA-RC4",AP28="RSA-1024"),1,IF(OR(AP28="See Note",AP28=""),0.5,IF(OR(AP28="RSA-4096",AP28="RSA-2048",AP28="DH-2048",AP28="CA-4096"),0,0)))+IF(OR(AQ28="MS-CHAPv2",AQ28="RSA-RC4",AQ28="RSA-1024"),2,IF(OR(AQ28="See Note",AQ28=""),1,IF(OR(AQ28="RSA-4096",AQ28="RSA-2048",AQ28="DH-2048"),0,0)))</f>
        <v>1.5</v>
      </c>
      <c r="G28" s="39">
        <f>IF(AR28&lt;3,2,0)+IF(AS28&lt;10,1,IF(AS28="",1,0))+IF(AT28&lt;3,2,IF(AT28&lt;10,1,IF(AT28="",1,0)))</f>
        <v>4</v>
      </c>
      <c r="H28" s="38">
        <f>IF(AV28=0,0,IF(AV28&lt;5,1,IF(AV28&lt;10,2,3)))+IF(AW28=0,0,IF(AW28&lt;3,1,IF(AW28&lt;10,2,3)))+IF(AX28=0,0,IF(AX28&lt;5,1,IF(AX28&lt;10,2,3)))+IF(AY28="A",0,IF(AY28="A+",0,IF(AY28="B",1,5)))+IF(AZ28="Self",0,IF(AZ28="CloudFlare",2,IF(AZ28="Incapsula",2,3)))</f>
        <v>7</v>
      </c>
      <c r="I28" s="39">
        <f aca="1">IF(BA28&lt;PricePercentile33,0,IF(BA28&lt;PricePercentile66,1,2))+IF(BB28&lt;ConPricePercentile33,0,IF(BB28&lt;ConPricePercentile66,1,2))+IF(BC28="Free",0,IF(BC28="Yes",0,1))+IF(BD28="Free",0,IF(BD28&gt;29,0,IF(BD28&gt;13,1,IF(BD28&gt;6,2,3))))</f>
        <v>4</v>
      </c>
      <c r="J28" s="40">
        <f>IF(BE28="Yes",1,0)+IF(BF28="Yes",1,0)+IF(BG28="Yes",1,0)+IF(BH28="No",1,IF(BH28="",0,IF(BH28="Some",0.5,0)))+IF(BI28="No",1,IF(BI28="",0,IF(BI28="Some",0.5,0)))+IF(BJ28="No",1,IF(BJ28="",0,IF(BJ28="Some",0.5,0)))+IF(BK28="",0,1)+IF(BL28="",0,1)</f>
        <v>0</v>
      </c>
      <c r="K28" s="41"/>
      <c r="L28" s="42" t="s">
        <v>126</v>
      </c>
      <c r="M28" s="38" t="str">
        <f>IF(OR(L28="USA",L28="UK",L28="Canada",L28="Australia",L28="New Zealand"),"Five",(IF(OR(L28="Denmark",L28="France",L28="Netherlands",L28="Norway"),"Nine",IF(OR(L28="Belgium",L28="Germany",L28="Italy",L28="Spain",L28="Sweden"),"Fourteen",IF(L28="","Not Disclosed",IF(OR(L28="British Virgin Islands",L28="Gibraltar",L28="British Indian Ocean",L28="Barbados"),"See Note","No"))))))</f>
        <v>Nine</v>
      </c>
      <c r="N28" s="40" t="s">
        <v>94</v>
      </c>
      <c r="O28" s="39"/>
      <c r="P28" s="40"/>
      <c r="Q28" s="38"/>
      <c r="R28" s="39"/>
      <c r="S28" s="39" t="s">
        <v>94</v>
      </c>
      <c r="T28" s="38" t="s">
        <v>100</v>
      </c>
      <c r="U28" s="39" t="s">
        <v>93</v>
      </c>
      <c r="V28" s="39" t="s">
        <v>94</v>
      </c>
      <c r="W28" s="39" t="s">
        <v>94</v>
      </c>
      <c r="X28" s="40" t="str">
        <f>IF(AND(NOT(M28="Five"),AA28="Yes",U28="Yes",OR(T28="Email",T28="Yes"),O28="No"),"Yes","No")</f>
        <v>No</v>
      </c>
      <c r="Y28" s="39" t="s">
        <v>94</v>
      </c>
      <c r="Z28" s="39" t="s">
        <v>94</v>
      </c>
      <c r="AA28" s="40" t="s">
        <v>93</v>
      </c>
      <c r="AB28" s="38"/>
      <c r="AC28" s="39" t="s">
        <v>93</v>
      </c>
      <c r="AD28" s="39"/>
      <c r="AE28" s="39"/>
      <c r="AF28" s="39"/>
      <c r="AG28" s="39"/>
      <c r="AH28" s="40"/>
      <c r="AI28" s="38"/>
      <c r="AJ28" s="39" t="s">
        <v>94</v>
      </c>
      <c r="AK28" s="38"/>
      <c r="AL28" s="40"/>
      <c r="AM28" s="38"/>
      <c r="AN28" s="39" t="s">
        <v>116</v>
      </c>
      <c r="AO28" s="39" t="s">
        <v>105</v>
      </c>
      <c r="AP28" s="39"/>
      <c r="AQ28" s="40"/>
      <c r="AR28" s="39" t="n">
        <v>1</v>
      </c>
      <c r="AS28" s="39" t="n">
        <v>12</v>
      </c>
      <c r="AT28" s="39"/>
      <c r="AU28" s="39"/>
      <c r="AV28" s="38" t="n">
        <v>3</v>
      </c>
      <c r="AW28" s="40" t="n">
        <v>0</v>
      </c>
      <c r="AX28" s="38" t="n">
        <v>4</v>
      </c>
      <c r="AY28" s="39" t="s">
        <v>109</v>
      </c>
      <c r="AZ28" s="40" t="s">
        <v>97</v>
      </c>
      <c r="BA28" s="43" t="n">
        <v>8.24000000000000021</v>
      </c>
      <c r="BB28" s="43">
        <f>BA28/AR28</f>
        <v>8.24000000000000021</v>
      </c>
      <c r="BC28" s="39" t="s">
        <v>93</v>
      </c>
      <c r="BD28" s="40" t="n">
        <v>180</v>
      </c>
      <c r="BE28" s="38"/>
      <c r="BF28" s="39"/>
      <c r="BG28" s="40"/>
      <c r="BH28" s="38"/>
      <c r="BI28" s="39"/>
      <c r="BJ28" s="40"/>
      <c r="BK28" s="39"/>
      <c r="BL28" s="40"/>
    </row>
    <row r="29" spans="1:64">
      <c r="A29" s="37" t="s">
        <v>152</v>
      </c>
      <c r="B29" s="38">
        <f>IF(OR(M29="Five"),3,0)+IF(OR(M29="Not Disclosed"),1.5,0)+IF(OR(M29="Nine",M29="Fourteen",M29="See Note",M29="Cooperative"),1,0)+IF(OR(N29="Yes"),2,0)+IF(OR(N29="Not Disclosed"),1.5,0)+IF(OR(N29="Owned"),1,0)</f>
        <v>5</v>
      </c>
      <c r="C29" s="39">
        <f>COUNTIF(P29:S29,"Yes")+(0.5*COUNTIF(P29:S29,""))+(0.5*COUNTIF(P29:S29,"See Note"))+(3*COUNTIF(O29,"Yes"))</f>
        <v>3.5</v>
      </c>
      <c r="D29" s="40">
        <f>(3*COUNTIF(T29,"No"))+COUNTIF(U29:V29,"No")</f>
        <v>5</v>
      </c>
      <c r="E29" s="39">
        <f>COUNTIF(Y29,"No")+COUNTIF(Z29,"No")+(0.5*COUNTIF(Z29,"See Note"))+(3*COUNTIF(AA29,"No"))+COUNTIF(AI29,"Yes")+(0.5*COUNTIF(AI29,"Some"))+COUNTIF(AJ29,"Yes")+(0.5*COUNTIF(AJ29,"Some"))</f>
        <v>2</v>
      </c>
      <c r="F29" s="39">
        <f>(IF(OR(AN29="MPPE-128",AN29="Blowfish-64"),1,(IF(OR(AN29="See Note",AN29="Blowfish-128"),0.5,IF(OR(AN29="AES-128",AN29="AES-160",AN29="AES-192",AN29="AES-256"),0,0)))+(IF(OR(AO29="MPPE-128",AO29="Blowfish-64"),2,(IF(OR(AO29="See Note",AO29="Blowfish-128",AO29=""),1,IF(OR(AO29="AES-128",AO29="AES-160",AO29="AES-192",AO29="AES-256"),0,0)))))))+IF(OR(AP29="MS-CHAPv2",AP29="RSA-RC4",AP29="RSA-1024"),1,IF(OR(AP29="See Note",AP29=""),0.5,IF(OR(AP29="RSA-4096",AP29="RSA-2048",AP29="DH-2048",AP29="CA-4096"),0,0)))+IF(OR(AQ29="MS-CHAPv2",AQ29="RSA-RC4",AQ29="RSA-1024"),2,IF(OR(AQ29="See Note",AQ29=""),1,IF(OR(AQ29="RSA-4096",AQ29="RSA-2048",AQ29="DH-2048"),0,0)))</f>
        <v>2.5</v>
      </c>
      <c r="G29" s="39">
        <f>IF(AR29&lt;3,2,0)+IF(AS29&lt;10,1,IF(AS29="",1,0))+IF(AT29&lt;3,2,IF(AT29&lt;10,1,IF(AT29="",1,0)))</f>
        <v>3</v>
      </c>
      <c r="H29" s="38">
        <f>IF(AV29=0,0,IF(AV29&lt;5,1,IF(AV29&lt;10,2,3)))+IF(AW29=0,0,IF(AW29&lt;3,1,IF(AW29&lt;10,2,3)))+IF(AX29=0,0,IF(AX29&lt;5,1,IF(AX29&lt;10,2,3)))+IF(AY29="A",0,IF(AY29="A+",0,IF(AY29="B",1,5)))+IF(AZ29="Self",0,IF(AZ29="CloudFlare",2,IF(AZ29="Incapsula",2,3)))</f>
        <v>2</v>
      </c>
      <c r="I29" s="39">
        <f aca="1">IF(BA29&lt;PricePercentile33,0,IF(BA29&lt;PricePercentile66,1,2))+IF(BB29&lt;ConPricePercentile33,0,IF(BB29&lt;ConPricePercentile66,1,2))+IF(BC29="Free",0,IF(BC29="Yes",0,1))+IF(BD29="Free",0,IF(BD29&gt;29,0,IF(BD29&gt;13,1,IF(BD29&gt;6,2,3))))</f>
        <v>2</v>
      </c>
      <c r="J29" s="40">
        <f>IF(BE29="Yes",1,0)+IF(BF29="Yes",1,0)+IF(BG29="Yes",1,0)+IF(BH29="No",1,IF(BH29="",0,IF(BH29="Some",0.5,0)))+IF(BI29="No",1,IF(BI29="",0,IF(BI29="Some",0.5,0)))+IF(BJ29="No",1,IF(BJ29="",0,IF(BJ29="Some",0.5,0)))+IF(BK29="",0,1)+IF(BL29="",0,1)</f>
        <v>1</v>
      </c>
      <c r="K29" s="41"/>
      <c r="L29" s="42" t="s">
        <v>92</v>
      </c>
      <c r="M29" s="38" t="str">
        <f>IF(OR(L29="USA",L29="UK",L29="Canada",L29="Australia",L29="New Zealand"),"Five",(IF(OR(L29="Denmark",L29="France",L29="Netherlands",L29="Norway"),"Nine",IF(OR(L29="Belgium",L29="Germany",L29="Italy",L29="Spain",L29="Sweden"),"Fourteen",IF(L29="","Not Disclosed",IF(OR(L29="British Virgin Islands",L29="Gibraltar",L29="British Indian Ocean",L29="Barbados"),"See Note","No"))))))</f>
        <v>Five</v>
      </c>
      <c r="N29" s="40" t="s">
        <v>93</v>
      </c>
      <c r="O29" s="39" t="s">
        <v>101</v>
      </c>
      <c r="P29" s="40"/>
      <c r="Q29" s="38" t="s">
        <v>93</v>
      </c>
      <c r="R29" s="39" t="s">
        <v>93</v>
      </c>
      <c r="S29" s="39" t="s">
        <v>93</v>
      </c>
      <c r="T29" s="38" t="s">
        <v>94</v>
      </c>
      <c r="U29" s="39" t="s">
        <v>94</v>
      </c>
      <c r="V29" s="39" t="s">
        <v>94</v>
      </c>
      <c r="W29" s="39" t="s">
        <v>94</v>
      </c>
      <c r="X29" s="40" t="str">
        <f>IF(AND(NOT(M29="Five"),AA29="Yes",U29="Yes",OR(T29="Email",T29="Yes"),O29="No"),"Yes","No")</f>
        <v>No</v>
      </c>
      <c r="Y29" s="39" t="s">
        <v>94</v>
      </c>
      <c r="Z29" s="39" t="s">
        <v>94</v>
      </c>
      <c r="AA29" s="40" t="s">
        <v>93</v>
      </c>
      <c r="AB29" s="38"/>
      <c r="AC29" s="39"/>
      <c r="AD29" s="39"/>
      <c r="AE29" s="39"/>
      <c r="AF29" s="39"/>
      <c r="AG29" s="39"/>
      <c r="AH29" s="40"/>
      <c r="AI29" s="38"/>
      <c r="AJ29" s="39"/>
      <c r="AK29" s="38"/>
      <c r="AL29" s="40"/>
      <c r="AM29" s="38"/>
      <c r="AN29" s="39"/>
      <c r="AO29" s="39"/>
      <c r="AP29" s="39"/>
      <c r="AQ29" s="40"/>
      <c r="AR29" s="39" t="n">
        <v>25</v>
      </c>
      <c r="AS29" s="39"/>
      <c r="AT29" s="39"/>
      <c r="AU29" s="39"/>
      <c r="AV29" s="38" t="n">
        <v>2</v>
      </c>
      <c r="AW29" s="40" t="n">
        <v>0</v>
      </c>
      <c r="AX29" s="38" t="n">
        <v>2</v>
      </c>
      <c r="AY29" s="39" t="s">
        <v>102</v>
      </c>
      <c r="AZ29" s="40" t="s">
        <v>97</v>
      </c>
      <c r="BA29" s="43" t="n">
        <v>8.33999999999999986</v>
      </c>
      <c r="BB29" s="43">
        <f>BA29/AR29</f>
        <v>0.33360000000000003</v>
      </c>
      <c r="BC29" s="39" t="s">
        <v>93</v>
      </c>
      <c r="BD29" s="40" t="n">
        <v>30</v>
      </c>
      <c r="BE29" s="38"/>
      <c r="BF29" s="39"/>
      <c r="BG29" s="40" t="s">
        <v>93</v>
      </c>
      <c r="BH29" s="38"/>
      <c r="BI29" s="39"/>
      <c r="BJ29" s="40"/>
      <c r="BK29" s="39"/>
      <c r="BL29" s="40"/>
    </row>
    <row r="30" spans="1:64">
      <c r="A30" s="37" t="s">
        <v>153</v>
      </c>
      <c r="B30" s="38">
        <f>IF(OR(M30="Five"),3,0)+IF(OR(M30="Not Disclosed"),1.5,0)+IF(OR(M30="Nine",M30="Fourteen",M30="See Note",M30="Cooperative"),1,0)+IF(OR(N30="Yes"),2,0)+IF(OR(N30="Not Disclosed"),1.5,0)+IF(OR(N30="Owned"),1,0)</f>
        <v>5</v>
      </c>
      <c r="C30" s="39">
        <f>COUNTIF(P30:S30,"Yes")+(0.5*COUNTIF(P30:S30,""))+(0.5*COUNTIF(P30:S30,"See Note"))+(3*COUNTIF(O30,"Yes"))</f>
        <v>0.5</v>
      </c>
      <c r="D30" s="40">
        <f>(3*COUNTIF(T30,"No"))+COUNTIF(U30:V30,"No")</f>
        <v>1</v>
      </c>
      <c r="E30" s="39">
        <f>COUNTIF(Y30,"No")+COUNTIF(Z30,"No")+(0.5*COUNTIF(Z30,"See Note"))+(3*COUNTIF(AA30,"No"))+COUNTIF(AI30,"Yes")+(0.5*COUNTIF(AI30,"Some"))+COUNTIF(AJ30,"Yes")+(0.5*COUNTIF(AJ30,"Some"))</f>
        <v>2</v>
      </c>
      <c r="F30" s="39">
        <f>(IF(OR(AN30="MPPE-128",AN30="Blowfish-64"),1,(IF(OR(AN30="See Note",AN30="Blowfish-128"),0.5,IF(OR(AN30="AES-128",AN30="AES-160",AN30="AES-192",AN30="AES-256"),0,0)))+(IF(OR(AO30="MPPE-128",AO30="Blowfish-64"),2,(IF(OR(AO30="See Note",AO30="Blowfish-128",AO30=""),1,IF(OR(AO30="AES-128",AO30="AES-160",AO30="AES-192",AO30="AES-256"),0,0)))))))+IF(OR(AP30="MS-CHAPv2",AP30="RSA-RC4",AP30="RSA-1024"),1,IF(OR(AP30="See Note",AP30=""),0.5,IF(OR(AP30="RSA-4096",AP30="RSA-2048",AP30="DH-2048",AP30="CA-4096"),0,0)))+IF(OR(AQ30="MS-CHAPv2",AQ30="RSA-RC4",AQ30="RSA-1024"),2,IF(OR(AQ30="See Note",AQ30=""),1,IF(OR(AQ30="RSA-4096",AQ30="RSA-2048",AQ30="DH-2048"),0,0)))</f>
        <v>2.5</v>
      </c>
      <c r="G30" s="39">
        <f>IF(AR30&lt;3,2,0)+IF(AS30&lt;10,1,IF(AS30="",1,0))+IF(AT30&lt;3,2,IF(AT30&lt;10,1,IF(AT30="",1,0)))</f>
        <v>2</v>
      </c>
      <c r="H30" s="38">
        <f>IF(AV30=0,0,IF(AV30&lt;5,1,IF(AV30&lt;10,2,3)))+IF(AW30=0,0,IF(AW30&lt;3,1,IF(AW30&lt;10,2,3)))+IF(AX30=0,0,IF(AX30&lt;5,1,IF(AX30&lt;10,2,3)))+IF(AY30="A",0,IF(AY30="A+",0,IF(AY30="B",1,5)))+IF(AZ30="Self",0,IF(AZ30="CloudFlare",2,IF(AZ30="Incapsula",2,3)))</f>
        <v>3</v>
      </c>
      <c r="I30" s="39">
        <f aca="1">IF(BA30&lt;PricePercentile33,0,IF(BA30&lt;PricePercentile66,1,2))+IF(BB30&lt;ConPricePercentile33,0,IF(BB30&lt;ConPricePercentile66,1,2))+IF(BC30="Free",0,IF(BC30="Yes",0,1))+IF(BD30="Free",0,IF(BD30&gt;29,0,IF(BD30&gt;13,1,IF(BD30&gt;6,2,3))))</f>
        <v>5</v>
      </c>
      <c r="J30" s="40">
        <f>IF(BE30="Yes",1,0)+IF(BF30="Yes",1,0)+IF(BG30="Yes",1,0)+IF(BH30="No",1,IF(BH30="",0,IF(BH30="Some",0.5,0)))+IF(BI30="No",1,IF(BI30="",0,IF(BI30="Some",0.5,0)))+IF(BJ30="No",1,IF(BJ30="",0,IF(BJ30="Some",0.5,0)))+IF(BK30="",0,1)+IF(BL30="",0,1)</f>
        <v>1</v>
      </c>
      <c r="K30" s="41"/>
      <c r="L30" s="42" t="s">
        <v>92</v>
      </c>
      <c r="M30" s="38" t="str">
        <f>IF(OR(L30="USA",L30="UK",L30="Canada",L30="Australia",L30="New Zealand"),"Five",(IF(OR(L30="Denmark",L30="France",L30="Netherlands",L30="Norway"),"Nine",IF(OR(L30="Belgium",L30="Germany",L30="Italy",L30="Spain",L30="Sweden"),"Fourteen",IF(L30="","Not Disclosed",IF(OR(L30="British Virgin Islands",L30="Gibraltar",L30="British Indian Ocean",L30="Barbados"),"See Note","No"))))))</f>
        <v>Five</v>
      </c>
      <c r="N30" s="40" t="s">
        <v>93</v>
      </c>
      <c r="O30" s="39" t="s">
        <v>94</v>
      </c>
      <c r="P30" s="40"/>
      <c r="Q30" s="38" t="s">
        <v>94</v>
      </c>
      <c r="R30" s="39" t="s">
        <v>94</v>
      </c>
      <c r="S30" s="39" t="s">
        <v>94</v>
      </c>
      <c r="T30" s="38" t="s">
        <v>100</v>
      </c>
      <c r="U30" s="39" t="s">
        <v>93</v>
      </c>
      <c r="V30" s="39" t="s">
        <v>94</v>
      </c>
      <c r="W30" s="39" t="s">
        <v>94</v>
      </c>
      <c r="X30" s="40" t="str">
        <f>IF(AND(NOT(M30="Five"),AA30="Yes",U30="Yes",OR(T30="Email",T30="Yes"),O30="No"),"Yes","No")</f>
        <v>No</v>
      </c>
      <c r="Y30" s="39" t="s">
        <v>94</v>
      </c>
      <c r="Z30" s="39" t="s">
        <v>94</v>
      </c>
      <c r="AA30" s="40" t="s">
        <v>93</v>
      </c>
      <c r="AB30" s="38"/>
      <c r="AC30" s="39" t="s">
        <v>93</v>
      </c>
      <c r="AD30" s="39"/>
      <c r="AE30" s="39"/>
      <c r="AF30" s="39"/>
      <c r="AG30" s="39"/>
      <c r="AH30" s="40"/>
      <c r="AI30" s="38"/>
      <c r="AJ30" s="39"/>
      <c r="AK30" s="38" t="n">
        <v>83.9599999999999937</v>
      </c>
      <c r="AL30" s="40" t="n">
        <v>8.88000000000000078</v>
      </c>
      <c r="AM30" s="38"/>
      <c r="AN30" s="39"/>
      <c r="AO30" s="39"/>
      <c r="AP30" s="39"/>
      <c r="AQ30" s="40"/>
      <c r="AR30" s="39" t="n">
        <v>1</v>
      </c>
      <c r="AS30" s="39" t="n">
        <v>15</v>
      </c>
      <c r="AT30" s="39" t="n">
        <v>18</v>
      </c>
      <c r="AU30" s="39" t="s">
        <v>93</v>
      </c>
      <c r="AV30" s="38" t="n">
        <v>0</v>
      </c>
      <c r="AW30" s="40" t="n">
        <v>0</v>
      </c>
      <c r="AX30" s="38" t="n">
        <v>2</v>
      </c>
      <c r="AY30" s="39" t="s">
        <v>96</v>
      </c>
      <c r="AZ30" s="40" t="s">
        <v>132</v>
      </c>
      <c r="BA30" s="43" t="n">
        <v>2.08999999999999986</v>
      </c>
      <c r="BB30" s="43">
        <f>BA30/AR30</f>
        <v>2.08999999999999986</v>
      </c>
      <c r="BC30" s="39" t="s">
        <v>94</v>
      </c>
      <c r="BD30" s="40" t="n">
        <v>0</v>
      </c>
      <c r="BE30" s="38"/>
      <c r="BF30" s="39" t="s">
        <v>93</v>
      </c>
      <c r="BG30" s="40"/>
      <c r="BH30" s="38"/>
      <c r="BI30" s="39"/>
      <c r="BJ30" s="40"/>
      <c r="BK30" s="39"/>
      <c r="BL30" s="40"/>
    </row>
    <row r="31" spans="1:64">
      <c r="A31" s="37" t="s">
        <v>154</v>
      </c>
      <c r="B31" s="38">
        <f>IF(OR(M31="Five"),3,0)+IF(OR(M31="Not Disclosed"),1.5,0)+IF(OR(M31="Nine",M31="Fourteen",M31="See Note",M31="Cooperative"),1,0)+IF(OR(N31="Yes"),2,0)+IF(OR(N31="Not Disclosed"),1.5,0)+IF(OR(N31="Owned"),1,0)</f>
        <v>5</v>
      </c>
      <c r="C31" s="39">
        <f>COUNTIF(P31:S31,"Yes")+(0.5*COUNTIF(P31:S31,""))+(0.5*COUNTIF(P31:S31,"See Note"))+(3*COUNTIF(O31,"Yes"))</f>
        <v>2</v>
      </c>
      <c r="D31" s="40">
        <f>(3*COUNTIF(T31,"No"))+COUNTIF(U31:V31,"No")</f>
        <v>0</v>
      </c>
      <c r="E31" s="39">
        <f>COUNTIF(Y31,"No")+COUNTIF(Z31,"No")+(0.5*COUNTIF(Z31,"See Note"))+(3*COUNTIF(AA31,"No"))+COUNTIF(AI31,"Yes")+(0.5*COUNTIF(AI31,"Some"))+COUNTIF(AJ31,"Yes")+(0.5*COUNTIF(AJ31,"Some"))</f>
        <v>1.5</v>
      </c>
      <c r="F31" s="39">
        <f>(IF(OR(AN31="MPPE-128",AN31="Blowfish-64"),1,(IF(OR(AN31="See Note",AN31="Blowfish-128"),0.5,IF(OR(AN31="AES-128",AN31="AES-160",AN31="AES-192",AN31="AES-256"),0,0)))+(IF(OR(AO31="MPPE-128",AO31="Blowfish-64"),2,(IF(OR(AO31="See Note",AO31="Blowfish-128",AO31=""),1,IF(OR(AO31="AES-128",AO31="AES-160",AO31="AES-192",AO31="AES-256"),0,0)))))))+IF(OR(AP31="MS-CHAPv2",AP31="RSA-RC4",AP31="RSA-1024"),1,IF(OR(AP31="See Note",AP31=""),0.5,IF(OR(AP31="RSA-4096",AP31="RSA-2048",AP31="DH-2048",AP31="CA-4096"),0,0)))+IF(OR(AQ31="MS-CHAPv2",AQ31="RSA-RC4",AQ31="RSA-1024"),2,IF(OR(AQ31="See Note",AQ31=""),1,IF(OR(AQ31="RSA-4096",AQ31="RSA-2048",AQ31="DH-2048"),0,0)))</f>
        <v>0</v>
      </c>
      <c r="G31" s="39">
        <f>IF(AR31&lt;3,2,0)+IF(AS31&lt;10,1,IF(AS31="",1,0))+IF(AT31&lt;3,2,IF(AT31&lt;10,1,IF(AT31="",1,0)))</f>
        <v>3</v>
      </c>
      <c r="H31" s="38">
        <f>IF(AV31=0,0,IF(AV31&lt;5,1,IF(AV31&lt;10,2,3)))+IF(AW31=0,0,IF(AW31&lt;3,1,IF(AW31&lt;10,2,3)))+IF(AX31=0,0,IF(AX31&lt;5,1,IF(AX31&lt;10,2,3)))+IF(AY31="A",0,IF(AY31="A+",0,IF(AY31="B",1,5)))+IF(AZ31="Self",0,IF(AZ31="CloudFlare",2,IF(AZ31="Incapsula",2,3)))</f>
        <v>1</v>
      </c>
      <c r="I31" s="39">
        <f aca="1">IF(BA31&lt;PricePercentile33,0,IF(BA31&lt;PricePercentile66,1,2))+IF(BB31&lt;ConPricePercentile33,0,IF(BB31&lt;ConPricePercentile66,1,2))+IF(BC31="Free",0,IF(BC31="Yes",0,1))+IF(BD31="Free",0,IF(BD31&gt;29,0,IF(BD31&gt;13,1,IF(BD31&gt;6,2,3))))</f>
        <v>5</v>
      </c>
      <c r="J31" s="40">
        <f>IF(BE31="Yes",1,0)+IF(BF31="Yes",1,0)+IF(BG31="Yes",1,0)+IF(BH31="No",1,IF(BH31="",0,IF(BH31="Some",0.5,0)))+IF(BI31="No",1,IF(BI31="",0,IF(BI31="Some",0.5,0)))+IF(BJ31="No",1,IF(BJ31="",0,IF(BJ31="Some",0.5,0)))+IF(BK31="",0,1)+IF(BL31="",0,1)</f>
        <v>0</v>
      </c>
      <c r="K31" s="41"/>
      <c r="L31" s="42" t="s">
        <v>92</v>
      </c>
      <c r="M31" s="38" t="str">
        <f>IF(OR(L31="USA",L31="UK",L31="Canada",L31="Australia",L31="New Zealand"),"Five",(IF(OR(L31="Denmark",L31="France",L31="Netherlands",L31="Norway"),"Nine",IF(OR(L31="Belgium",L31="Germany",L31="Italy",L31="Spain",L31="Sweden"),"Fourteen",IF(L31="","Not Disclosed",IF(OR(L31="British Virgin Islands",L31="Gibraltar",L31="British Indian Ocean",L31="Barbados"),"See Note","No"))))))</f>
        <v>Five</v>
      </c>
      <c r="N31" s="40" t="s">
        <v>93</v>
      </c>
      <c r="O31" s="39" t="s">
        <v>101</v>
      </c>
      <c r="P31" s="40" t="s">
        <v>94</v>
      </c>
      <c r="Q31" s="38"/>
      <c r="R31" s="39" t="s">
        <v>93</v>
      </c>
      <c r="S31" s="39"/>
      <c r="T31" s="38" t="s">
        <v>93</v>
      </c>
      <c r="U31" s="39" t="s">
        <v>93</v>
      </c>
      <c r="V31" s="39" t="s">
        <v>93</v>
      </c>
      <c r="W31" s="39" t="s">
        <v>94</v>
      </c>
      <c r="X31" s="40" t="str">
        <f>IF(AND(NOT(M31="Five"),AA31="Yes",U31="Yes",OR(T31="Email",T31="Yes"),O31="No"),"Yes","No")</f>
        <v>No</v>
      </c>
      <c r="Y31" s="39" t="s">
        <v>93</v>
      </c>
      <c r="Z31" s="39" t="s">
        <v>94</v>
      </c>
      <c r="AA31" s="40" t="s">
        <v>93</v>
      </c>
      <c r="AB31" s="38" t="s">
        <v>93</v>
      </c>
      <c r="AC31" s="39"/>
      <c r="AD31" s="39"/>
      <c r="AE31" s="39"/>
      <c r="AF31" s="39"/>
      <c r="AG31" s="39"/>
      <c r="AH31" s="40"/>
      <c r="AI31" s="38" t="s">
        <v>95</v>
      </c>
      <c r="AJ31" s="39"/>
      <c r="AK31" s="38"/>
      <c r="AL31" s="40"/>
      <c r="AM31" s="38"/>
      <c r="AN31" s="39"/>
      <c r="AO31" s="39" t="s">
        <v>105</v>
      </c>
      <c r="AP31" s="39" t="s">
        <v>145</v>
      </c>
      <c r="AQ31" s="40" t="s">
        <v>145</v>
      </c>
      <c r="AR31" s="39" t="n">
        <v>1</v>
      </c>
      <c r="AS31" s="39"/>
      <c r="AT31" s="39" t="n">
        <v>12</v>
      </c>
      <c r="AU31" s="39"/>
      <c r="AV31" s="38" t="n">
        <v>0</v>
      </c>
      <c r="AW31" s="40" t="n">
        <v>0</v>
      </c>
      <c r="AX31" s="38" t="n">
        <v>1</v>
      </c>
      <c r="AY31" s="39" t="s">
        <v>102</v>
      </c>
      <c r="AZ31" s="40" t="s">
        <v>97</v>
      </c>
      <c r="BA31" s="43" t="n">
        <v>22.9200000000000017</v>
      </c>
      <c r="BB31" s="43">
        <f>BA31/AR31</f>
        <v>22.9200000000000017</v>
      </c>
      <c r="BC31" s="39" t="s">
        <v>94</v>
      </c>
      <c r="BD31" s="40" t="n">
        <v>30</v>
      </c>
      <c r="BE31" s="38"/>
      <c r="BF31" s="39"/>
      <c r="BG31" s="40"/>
      <c r="BH31" s="38"/>
      <c r="BI31" s="39"/>
      <c r="BJ31" s="40"/>
      <c r="BK31" s="39"/>
      <c r="BL31" s="40"/>
    </row>
    <row r="32" spans="1:64">
      <c r="A32" s="37" t="s">
        <v>155</v>
      </c>
      <c r="B32" s="38">
        <f>IF(OR(M32="Five"),3,0)+IF(OR(M32="Not Disclosed"),1.5,0)+IF(OR(M32="Nine",M32="Fourteen",M32="See Note",M32="Cooperative"),1,0)+IF(OR(N32="Yes"),2,0)+IF(OR(N32="Not Disclosed"),1.5,0)+IF(OR(N32="Owned"),1,0)</f>
        <v>1</v>
      </c>
      <c r="C32" s="39">
        <f>COUNTIF(P32:S32,"Yes")+(0.5*COUNTIF(P32:S32,""))+(0.5*COUNTIF(P32:S32,"See Note"))+(3*COUNTIF(O32,"Yes"))</f>
        <v>1.5</v>
      </c>
      <c r="D32" s="40">
        <f>(3*COUNTIF(T32,"No"))+COUNTIF(U32:V32,"No")</f>
        <v>0</v>
      </c>
      <c r="E32" s="39">
        <f>COUNTIF(Y32,"No")+COUNTIF(Z32,"No")+(0.5*COUNTIF(Z32,"See Note"))+(3*COUNTIF(AA32,"No"))+COUNTIF(AI32,"Yes")+(0.5*COUNTIF(AI32,"Some"))+COUNTIF(AJ32,"Yes")+(0.5*COUNTIF(AJ32,"Some"))</f>
        <v>0</v>
      </c>
      <c r="F32" s="39">
        <f>(IF(OR(AN32="MPPE-128",AN32="Blowfish-64"),1,(IF(OR(AN32="See Note",AN32="Blowfish-128"),0.5,IF(OR(AN32="AES-128",AN32="AES-160",AN32="AES-192",AN32="AES-256"),0,0)))+(IF(OR(AO32="MPPE-128",AO32="Blowfish-64"),2,(IF(OR(AO32="See Note",AO32="Blowfish-128",AO32=""),1,IF(OR(AO32="AES-128",AO32="AES-160",AO32="AES-192",AO32="AES-256"),0,0)))))))+IF(OR(AP32="MS-CHAPv2",AP32="RSA-RC4",AP32="RSA-1024"),1,IF(OR(AP32="See Note",AP32=""),0.5,IF(OR(AP32="RSA-4096",AP32="RSA-2048",AP32="DH-2048",AP32="CA-4096"),0,0)))+IF(OR(AQ32="MS-CHAPv2",AQ32="RSA-RC4",AQ32="RSA-1024"),2,IF(OR(AQ32="See Note",AQ32=""),1,IF(OR(AQ32="RSA-4096",AQ32="RSA-2048",AQ32="DH-2048"),0,0)))</f>
        <v>1.5</v>
      </c>
      <c r="G32" s="39">
        <f>IF(AR32&lt;3,2,0)+IF(AS32&lt;10,1,IF(AS32="",1,0))+IF(AT32&lt;3,2,IF(AT32&lt;10,1,IF(AT32="",1,0)))</f>
        <v>4</v>
      </c>
      <c r="H32" s="38">
        <f>IF(AV32=0,0,IF(AV32&lt;5,1,IF(AV32&lt;10,2,3)))+IF(AW32=0,0,IF(AW32&lt;3,1,IF(AW32&lt;10,2,3)))+IF(AX32=0,0,IF(AX32&lt;5,1,IF(AX32&lt;10,2,3)))+IF(AY32="A",0,IF(AY32="A+",0,IF(AY32="B",1,5)))+IF(AZ32="Self",0,IF(AZ32="CloudFlare",2,IF(AZ32="Incapsula",2,3)))</f>
        <v>4</v>
      </c>
      <c r="I32" s="39">
        <f aca="1">IF(BA32&lt;PricePercentile33,0,IF(BA32&lt;PricePercentile66,1,2))+IF(BB32&lt;ConPricePercentile33,0,IF(BB32&lt;ConPricePercentile66,1,2))+IF(BC32="Free",0,IF(BC32="Yes",0,1))+IF(BD32="Free",0,IF(BD32&gt;29,0,IF(BD32&gt;13,1,IF(BD32&gt;6,2,3))))</f>
        <v>6</v>
      </c>
      <c r="J32" s="40">
        <f>IF(BE32="Yes",1,0)+IF(BF32="Yes",1,0)+IF(BG32="Yes",1,0)+IF(BH32="No",1,IF(BH32="",0,IF(BH32="Some",0.5,0)))+IF(BI32="No",1,IF(BI32="",0,IF(BI32="Some",0.5,0)))+IF(BJ32="No",1,IF(BJ32="",0,IF(BJ32="Some",0.5,0)))+IF(BK32="",0,1)+IF(BL32="",0,1)</f>
        <v>0</v>
      </c>
      <c r="K32" s="41"/>
      <c r="L32" s="42" t="s">
        <v>156</v>
      </c>
      <c r="M32" s="38" t="s">
        <v>119</v>
      </c>
      <c r="N32" s="40" t="s">
        <v>94</v>
      </c>
      <c r="O32" s="39" t="s">
        <v>94</v>
      </c>
      <c r="P32" s="40"/>
      <c r="Q32" s="38"/>
      <c r="R32" s="39"/>
      <c r="S32" s="39" t="s">
        <v>94</v>
      </c>
      <c r="T32" s="38" t="s">
        <v>93</v>
      </c>
      <c r="U32" s="39" t="s">
        <v>93</v>
      </c>
      <c r="V32" s="39" t="s">
        <v>93</v>
      </c>
      <c r="W32" s="39" t="s">
        <v>93</v>
      </c>
      <c r="X32" s="40" t="str">
        <f>IF(AND(NOT(M32="Five"),AA32="Yes",U32="Yes",OR(T32="Email",T32="Yes"),O32="No"),"Yes","No")</f>
        <v>Yes</v>
      </c>
      <c r="Y32" s="39" t="s">
        <v>93</v>
      </c>
      <c r="Z32" s="39" t="s">
        <v>93</v>
      </c>
      <c r="AA32" s="40" t="s">
        <v>93</v>
      </c>
      <c r="AB32" s="38" t="s">
        <v>93</v>
      </c>
      <c r="AC32" s="39"/>
      <c r="AD32" s="39"/>
      <c r="AE32" s="39"/>
      <c r="AF32" s="39"/>
      <c r="AG32" s="39"/>
      <c r="AH32" s="40"/>
      <c r="AI32" s="38" t="s">
        <v>94</v>
      </c>
      <c r="AJ32" s="39" t="s">
        <v>94</v>
      </c>
      <c r="AK32" s="38"/>
      <c r="AL32" s="40"/>
      <c r="AM32" s="38"/>
      <c r="AN32" s="39"/>
      <c r="AO32" s="39" t="s">
        <v>105</v>
      </c>
      <c r="AP32" s="39"/>
      <c r="AQ32" s="40"/>
      <c r="AR32" s="39" t="n">
        <v>1</v>
      </c>
      <c r="AS32" s="39" t="n">
        <v>10</v>
      </c>
      <c r="AT32" s="39"/>
      <c r="AU32" s="39"/>
      <c r="AV32" s="38" t="n">
        <v>2</v>
      </c>
      <c r="AW32" s="40" t="n">
        <v>3</v>
      </c>
      <c r="AX32" s="38" t="n">
        <v>2</v>
      </c>
      <c r="AY32" s="39" t="s">
        <v>96</v>
      </c>
      <c r="AZ32" s="40" t="s">
        <v>97</v>
      </c>
      <c r="BA32" s="43" t="n">
        <v>3.91999999999999993</v>
      </c>
      <c r="BB32" s="43">
        <f>BA32/AR32</f>
        <v>3.91999999999999993</v>
      </c>
      <c r="BC32" s="39" t="s">
        <v>94</v>
      </c>
      <c r="BD32" s="40" t="n">
        <v>0</v>
      </c>
      <c r="BE32" s="38"/>
      <c r="BF32" s="39"/>
      <c r="BG32" s="40"/>
      <c r="BH32" s="38"/>
      <c r="BI32" s="39"/>
      <c r="BJ32" s="40"/>
      <c r="BK32" s="39"/>
      <c r="BL32" s="40"/>
    </row>
    <row r="33" spans="1:64">
      <c r="A33" s="37" t="s">
        <v>157</v>
      </c>
      <c r="B33" s="38">
        <f>IF(OR(M33="Five"),3,0)+IF(OR(M33="Not Disclosed"),1.5,0)+IF(OR(M33="Nine",M33="Fourteen",M33="See Note",M33="Cooperative"),1,0)+IF(OR(N33="Yes"),2,0)+IF(OR(N33="Not Disclosed"),1.5,0)+IF(OR(N33="Owned"),1,0)</f>
        <v>0</v>
      </c>
      <c r="C33" s="39">
        <f>COUNTIF(P33:S33,"Yes")+(0.5*COUNTIF(P33:S33,""))+(0.5*COUNTIF(P33:S33,"See Note"))+(3*COUNTIF(O33,"Yes"))</f>
        <v>1</v>
      </c>
      <c r="D33" s="40">
        <f>(3*COUNTIF(T33,"No"))+COUNTIF(U33:V33,"No")</f>
        <v>1</v>
      </c>
      <c r="E33" s="39">
        <f>COUNTIF(Y33,"No")+COUNTIF(Z33,"No")+(0.5*COUNTIF(Z33,"See Note"))+(3*COUNTIF(AA33,"No"))+COUNTIF(AI33,"Yes")+(0.5*COUNTIF(AI33,"Some"))+COUNTIF(AJ33,"Yes")+(0.5*COUNTIF(AJ33,"Some"))</f>
        <v>2.5</v>
      </c>
      <c r="F33" s="39">
        <f>(IF(OR(AN33="MPPE-128",AN33="Blowfish-64"),1,(IF(OR(AN33="See Note",AN33="Blowfish-128"),0.5,IF(OR(AN33="AES-128",AN33="AES-160",AN33="AES-192",AN33="AES-256"),0,0)))+(IF(OR(AO33="MPPE-128",AO33="Blowfish-64"),2,(IF(OR(AO33="See Note",AO33="Blowfish-128",AO33=""),1,IF(OR(AO33="AES-128",AO33="AES-160",AO33="AES-192",AO33="AES-256"),0,0)))))))+IF(OR(AP33="MS-CHAPv2",AP33="RSA-RC4",AP33="RSA-1024"),1,IF(OR(AP33="See Note",AP33=""),0.5,IF(OR(AP33="RSA-4096",AP33="RSA-2048",AP33="DH-2048",AP33="CA-4096"),0,0)))+IF(OR(AQ33="MS-CHAPv2",AQ33="RSA-RC4",AQ33="RSA-1024"),2,IF(OR(AQ33="See Note",AQ33=""),1,IF(OR(AQ33="RSA-4096",AQ33="RSA-2048",AQ33="DH-2048"),0,0)))</f>
        <v>1.5</v>
      </c>
      <c r="G33" s="39">
        <f>IF(AR33&lt;3,2,0)+IF(AS33&lt;10,1,IF(AS33="",1,0))+IF(AT33&lt;3,2,IF(AT33&lt;10,1,IF(AT33="",1,0)))</f>
        <v>2</v>
      </c>
      <c r="H33" s="38">
        <f>IF(AV33=0,0,IF(AV33&lt;5,1,IF(AV33&lt;10,2,3)))+IF(AW33=0,0,IF(AW33&lt;3,1,IF(AW33&lt;10,2,3)))+IF(AX33=0,0,IF(AX33&lt;5,1,IF(AX33&lt;10,2,3)))+IF(AY33="A",0,IF(AY33="A+",0,IF(AY33="B",1,5)))+IF(AZ33="Self",0,IF(AZ33="CloudFlare",2,IF(AZ33="Incapsula",2,3)))</f>
        <v>10</v>
      </c>
      <c r="I33" s="39">
        <f aca="1">IF(BA33&lt;PricePercentile33,0,IF(BA33&lt;PricePercentile66,1,2))+IF(BB33&lt;ConPricePercentile33,0,IF(BB33&lt;ConPricePercentile66,1,2))+IF(BC33="Free",0,IF(BC33="Yes",0,1))+IF(BD33="Free",0,IF(BD33&gt;29,0,IF(BD33&gt;13,1,IF(BD33&gt;6,2,3))))</f>
        <v>4</v>
      </c>
      <c r="J33" s="40">
        <f>IF(BE33="Yes",1,0)+IF(BF33="Yes",1,0)+IF(BG33="Yes",1,0)+IF(BH33="No",1,IF(BH33="",0,IF(BH33="Some",0.5,0)))+IF(BI33="No",1,IF(BI33="",0,IF(BI33="Some",0.5,0)))+IF(BJ33="No",1,IF(BJ33="",0,IF(BJ33="Some",0.5,0)))+IF(BK33="",0,1)+IF(BL33="",0,1)</f>
        <v>5</v>
      </c>
      <c r="K33" s="41"/>
      <c r="L33" s="42" t="s">
        <v>158</v>
      </c>
      <c r="M33" s="38" t="str">
        <f>IF(OR(L33="USA",L33="UK",L33="Canada",L33="Australia",L33="New Zealand"),"Five",(IF(OR(L33="Denmark",L33="France",L33="Netherlands",L33="Norway"),"Nine",IF(OR(L33="Belgium",L33="Germany",L33="Italy",L33="Spain",L33="Sweden"),"Fourteen",IF(L33="","Not Disclosed",IF(OR(L33="British Virgin Islands",L33="Gibraltar",L33="British Indian Ocean",L33="Barbados"),"See Note","No"))))))</f>
        <v>No</v>
      </c>
      <c r="N33" s="40" t="s">
        <v>94</v>
      </c>
      <c r="O33" s="39" t="s">
        <v>94</v>
      </c>
      <c r="P33" s="40"/>
      <c r="Q33" s="38" t="s">
        <v>94</v>
      </c>
      <c r="R33" s="39"/>
      <c r="S33" s="39" t="s">
        <v>94</v>
      </c>
      <c r="T33" s="38" t="s">
        <v>100</v>
      </c>
      <c r="U33" s="39" t="s">
        <v>93</v>
      </c>
      <c r="V33" s="39" t="s">
        <v>94</v>
      </c>
      <c r="W33" s="39" t="s">
        <v>94</v>
      </c>
      <c r="X33" s="40" t="str">
        <f>IF(AND(NOT(M33="Five"),AA33="Yes",U33="Yes",OR(T33="Email",T33="Yes"),O33="No"),"Yes","No")</f>
        <v>Yes</v>
      </c>
      <c r="Y33" s="39" t="s">
        <v>93</v>
      </c>
      <c r="Z33" s="39" t="s">
        <v>94</v>
      </c>
      <c r="AA33" s="40" t="s">
        <v>93</v>
      </c>
      <c r="AB33" s="38"/>
      <c r="AC33" s="39"/>
      <c r="AD33" s="39"/>
      <c r="AE33" s="39"/>
      <c r="AF33" s="39"/>
      <c r="AG33" s="39"/>
      <c r="AH33" s="40"/>
      <c r="AI33" s="38" t="s">
        <v>93</v>
      </c>
      <c r="AJ33" s="39" t="s">
        <v>95</v>
      </c>
      <c r="AK33" s="38"/>
      <c r="AL33" s="40"/>
      <c r="AM33" s="38"/>
      <c r="AN33" s="39"/>
      <c r="AO33" s="39" t="s">
        <v>105</v>
      </c>
      <c r="AP33" s="39"/>
      <c r="AQ33" s="40"/>
      <c r="AR33" s="39" t="n">
        <v>1</v>
      </c>
      <c r="AS33" s="39" t="n">
        <v>30</v>
      </c>
      <c r="AT33" s="39" t="n">
        <v>607</v>
      </c>
      <c r="AU33" s="39"/>
      <c r="AV33" s="38" t="n">
        <v>5</v>
      </c>
      <c r="AW33" s="40" t="n">
        <v>0</v>
      </c>
      <c r="AX33" s="38" t="n">
        <v>4</v>
      </c>
      <c r="AY33" s="39" t="s">
        <v>109</v>
      </c>
      <c r="AZ33" s="40" t="s">
        <v>132</v>
      </c>
      <c r="BA33" s="43" t="n">
        <v>5.83999999999999986</v>
      </c>
      <c r="BB33" s="43">
        <f>BA33/AR33</f>
        <v>5.83999999999999986</v>
      </c>
      <c r="BC33" s="39" t="s">
        <v>94</v>
      </c>
      <c r="BD33" s="40" t="n">
        <v>30</v>
      </c>
      <c r="BE33" s="38"/>
      <c r="BF33" s="39" t="s">
        <v>93</v>
      </c>
      <c r="BG33" s="40"/>
      <c r="BH33" s="38" t="s">
        <v>94</v>
      </c>
      <c r="BI33" s="39" t="s">
        <v>94</v>
      </c>
      <c r="BJ33" s="40" t="s">
        <v>94</v>
      </c>
      <c r="BK33" s="39"/>
      <c r="BL33" s="40" t="s">
        <v>94</v>
      </c>
    </row>
    <row r="34" spans="1:64">
      <c r="A34" s="37" t="s">
        <v>159</v>
      </c>
      <c r="B34" s="38">
        <f>IF(OR(M34="Five"),3,0)+IF(OR(M34="Not Disclosed"),1.5,0)+IF(OR(M34="Nine",M34="Fourteen",M34="See Note",M34="Cooperative"),1,0)+IF(OR(N34="Yes"),2,0)+IF(OR(N34="Not Disclosed"),1.5,0)+IF(OR(N34="Owned"),1,0)</f>
        <v>0</v>
      </c>
      <c r="C34" s="39">
        <f>COUNTIF(P34:S34,"Yes")+(0.5*COUNTIF(P34:S34,""))+(0.5*COUNTIF(P34:S34,"See Note"))+(3*COUNTIF(O34,"Yes"))</f>
        <v>2</v>
      </c>
      <c r="D34" s="40">
        <f>(3*COUNTIF(T34,"No"))+COUNTIF(U34:V34,"No")</f>
        <v>5</v>
      </c>
      <c r="E34" s="39">
        <f>COUNTIF(Y34,"No")+COUNTIF(Z34,"No")+(0.5*COUNTIF(Z34,"See Note"))+(3*COUNTIF(AA34,"No"))+COUNTIF(AI34,"Yes")+(0.5*COUNTIF(AI34,"Some"))+COUNTIF(AJ34,"Yes")+(0.5*COUNTIF(AJ34,"Some"))</f>
        <v>2</v>
      </c>
      <c r="F34" s="39">
        <f>(IF(OR(AN34="MPPE-128",AN34="Blowfish-64"),1,(IF(OR(AN34="See Note",AN34="Blowfish-128"),0.5,IF(OR(AN34="AES-128",AN34="AES-160",AN34="AES-192",AN34="AES-256"),0,0)))+(IF(OR(AO34="MPPE-128",AO34="Blowfish-64"),2,(IF(OR(AO34="See Note",AO34="Blowfish-128",AO34=""),1,IF(OR(AO34="AES-128",AO34="AES-160",AO34="AES-192",AO34="AES-256"),0,0)))))))+IF(OR(AP34="MS-CHAPv2",AP34="RSA-RC4",AP34="RSA-1024"),1,IF(OR(AP34="See Note",AP34=""),0.5,IF(OR(AP34="RSA-4096",AP34="RSA-2048",AP34="DH-2048",AP34="CA-4096"),0,0)))+IF(OR(AQ34="MS-CHAPv2",AQ34="RSA-RC4",AQ34="RSA-1024"),2,IF(OR(AQ34="See Note",AQ34=""),1,IF(OR(AQ34="RSA-4096",AQ34="RSA-2048",AQ34="DH-2048"),0,0)))</f>
        <v>2.5</v>
      </c>
      <c r="G34" s="39">
        <f>IF(AR34&lt;3,2,0)+IF(AS34&lt;10,1,IF(AS34="",1,0))+IF(AT34&lt;3,2,IF(AT34&lt;10,1,IF(AT34="",1,0)))</f>
        <v>2</v>
      </c>
      <c r="H34" s="38">
        <f>IF(AV34=0,0,IF(AV34&lt;5,1,IF(AV34&lt;10,2,3)))+IF(AW34=0,0,IF(AW34&lt;3,1,IF(AW34&lt;10,2,3)))+IF(AX34=0,0,IF(AX34&lt;5,1,IF(AX34&lt;10,2,3)))+IF(AY34="A",0,IF(AY34="A+",0,IF(AY34="B",1,5)))+IF(AZ34="Self",0,IF(AZ34="CloudFlare",2,IF(AZ34="Incapsula",2,3)))</f>
        <v>11</v>
      </c>
      <c r="I34" s="39">
        <f aca="1">IF(BA34&lt;PricePercentile33,0,IF(BA34&lt;PricePercentile66,1,2))+IF(BB34&lt;ConPricePercentile33,0,IF(BB34&lt;ConPricePercentile66,1,2))+IF(BC34="Free",0,IF(BC34="Yes",0,1))+IF(BD34="Free",0,IF(BD34&gt;29,0,IF(BD34&gt;13,1,IF(BD34&gt;6,2,3))))</f>
        <v>6</v>
      </c>
      <c r="J34" s="40">
        <f>IF(BE34="Yes",1,0)+IF(BF34="Yes",1,0)+IF(BG34="Yes",1,0)+IF(BH34="No",1,IF(BH34="",0,IF(BH34="Some",0.5,0)))+IF(BI34="No",1,IF(BI34="",0,IF(BI34="Some",0.5,0)))+IF(BJ34="No",1,IF(BJ34="",0,IF(BJ34="Some",0.5,0)))+IF(BK34="",0,1)+IF(BL34="",0,1)</f>
        <v>0</v>
      </c>
      <c r="K34" s="41"/>
      <c r="L34" s="42" t="s">
        <v>160</v>
      </c>
      <c r="M34" s="38" t="str">
        <f>IF(OR(L34="USA",L34="UK",L34="Canada",L34="Australia",L34="New Zealand"),"Five",(IF(OR(L34="Denmark",L34="France",L34="Netherlands",L34="Norway"),"Nine",IF(OR(L34="Belgium",L34="Germany",L34="Italy",L34="Spain",L34="Sweden"),"Fourteen",IF(L34="","Not Disclosed",IF(OR(L34="British Virgin Islands",L34="Gibraltar",L34="British Indian Ocean",L34="Barbados"),"See Note","No"))))))</f>
        <v>No</v>
      </c>
      <c r="N34" s="40" t="s">
        <v>94</v>
      </c>
      <c r="O34" s="39" t="s">
        <v>94</v>
      </c>
      <c r="P34" s="40"/>
      <c r="Q34" s="38"/>
      <c r="R34" s="39"/>
      <c r="S34" s="39"/>
      <c r="T34" s="38" t="s">
        <v>94</v>
      </c>
      <c r="U34" s="39" t="s">
        <v>94</v>
      </c>
      <c r="V34" s="39" t="s">
        <v>94</v>
      </c>
      <c r="W34" s="39" t="s">
        <v>94</v>
      </c>
      <c r="X34" s="40" t="str">
        <f>IF(AND(NOT(M34="Five"),AA34="Yes",U34="Yes",OR(T34="Email",T34="Yes"),O34="No"),"Yes","No")</f>
        <v>No</v>
      </c>
      <c r="Y34" s="39" t="s">
        <v>94</v>
      </c>
      <c r="Z34" s="39" t="s">
        <v>94</v>
      </c>
      <c r="AA34" s="40" t="s">
        <v>93</v>
      </c>
      <c r="AB34" s="38"/>
      <c r="AC34" s="39"/>
      <c r="AD34" s="39"/>
      <c r="AE34" s="39"/>
      <c r="AF34" s="39"/>
      <c r="AG34" s="39"/>
      <c r="AH34" s="40"/>
      <c r="AI34" s="38"/>
      <c r="AJ34" s="39" t="s">
        <v>94</v>
      </c>
      <c r="AK34" s="38"/>
      <c r="AL34" s="40"/>
      <c r="AM34" s="38"/>
      <c r="AN34" s="39"/>
      <c r="AO34" s="39"/>
      <c r="AP34" s="39"/>
      <c r="AQ34" s="40"/>
      <c r="AR34" s="39" t="n">
        <v>1</v>
      </c>
      <c r="AS34" s="39" t="n">
        <v>17</v>
      </c>
      <c r="AT34" s="39" t="n">
        <v>70</v>
      </c>
      <c r="AU34" s="39"/>
      <c r="AV34" s="38" t="n">
        <v>1</v>
      </c>
      <c r="AW34" s="40" t="n">
        <v>1</v>
      </c>
      <c r="AX34" s="38" t="n">
        <v>4</v>
      </c>
      <c r="AY34" s="39" t="s">
        <v>109</v>
      </c>
      <c r="AZ34" s="40" t="s">
        <v>150</v>
      </c>
      <c r="BA34" s="43" t="n">
        <v>6</v>
      </c>
      <c r="BB34" s="43">
        <f>BA34/AR34</f>
        <v>6</v>
      </c>
      <c r="BC34" s="39" t="s">
        <v>93</v>
      </c>
      <c r="BD34" s="40" t="n">
        <v>3</v>
      </c>
      <c r="BE34" s="38"/>
      <c r="BF34" s="39"/>
      <c r="BG34" s="40"/>
      <c r="BH34" s="38"/>
      <c r="BI34" s="39"/>
      <c r="BJ34" s="40"/>
      <c r="BK34" s="39"/>
      <c r="BL34" s="40"/>
    </row>
    <row r="35" spans="1:64">
      <c r="A35" s="37" t="s">
        <v>161</v>
      </c>
      <c r="B35" s="38">
        <f>IF(OR(M35="Five"),3,0)+IF(OR(M35="Not Disclosed"),1.5,0)+IF(OR(M35="Nine",M35="Fourteen",M35="See Note",M35="Cooperative"),1,0)+IF(OR(N35="Yes"),2,0)+IF(OR(N35="Not Disclosed"),1.5,0)+IF(OR(N35="Owned"),1,0)</f>
        <v>2</v>
      </c>
      <c r="C35" s="39">
        <f>COUNTIF(P35:S35,"Yes")+(0.5*COUNTIF(P35:S35,""))+(0.5*COUNTIF(P35:S35,"See Note"))+(3*COUNTIF(O35,"Yes"))</f>
        <v>2</v>
      </c>
      <c r="D35" s="40">
        <f>(3*COUNTIF(T35,"No"))+COUNTIF(U35:V35,"No")</f>
        <v>5</v>
      </c>
      <c r="E35" s="39">
        <f>COUNTIF(Y35,"No")+COUNTIF(Z35,"No")+(0.5*COUNTIF(Z35,"See Note"))+(3*COUNTIF(AA35,"No"))+COUNTIF(AI35,"Yes")+(0.5*COUNTIF(AI35,"Some"))+COUNTIF(AJ35,"Yes")+(0.5*COUNTIF(AJ35,"Some"))</f>
        <v>2.5</v>
      </c>
      <c r="F35" s="39">
        <f>(IF(OR(AN35="MPPE-128",AN35="Blowfish-64"),1,(IF(OR(AN35="See Note",AN35="Blowfish-128"),0.5,IF(OR(AN35="AES-128",AN35="AES-160",AN35="AES-192",AN35="AES-256"),0,0)))+(IF(OR(AO35="MPPE-128",AO35="Blowfish-64"),2,(IF(OR(AO35="See Note",AO35="Blowfish-128",AO35=""),1,IF(OR(AO35="AES-128",AO35="AES-160",AO35="AES-192",AO35="AES-256"),0,0)))))))+IF(OR(AP35="MS-CHAPv2",AP35="RSA-RC4",AP35="RSA-1024"),1,IF(OR(AP35="See Note",AP35=""),0.5,IF(OR(AP35="RSA-4096",AP35="RSA-2048",AP35="DH-2048",AP35="CA-4096"),0,0)))+IF(OR(AQ35="MS-CHAPv2",AQ35="RSA-RC4",AQ35="RSA-1024"),2,IF(OR(AQ35="See Note",AQ35=""),1,IF(OR(AQ35="RSA-4096",AQ35="RSA-2048",AQ35="DH-2048"),0,0)))</f>
        <v>2.5</v>
      </c>
      <c r="G35" s="39">
        <f>IF(AR35&lt;3,2,0)+IF(AS35&lt;10,1,IF(AS35="",1,0))+IF(AT35&lt;3,2,IF(AT35&lt;10,1,IF(AT35="",1,0)))</f>
        <v>5</v>
      </c>
      <c r="H35" s="38">
        <f>IF(AV35=0,0,IF(AV35&lt;5,1,IF(AV35&lt;10,2,3)))+IF(AW35=0,0,IF(AW35&lt;3,1,IF(AW35&lt;10,2,3)))+IF(AX35=0,0,IF(AX35&lt;5,1,IF(AX35&lt;10,2,3)))+IF(AY35="A",0,IF(AY35="A+",0,IF(AY35="B",1,5)))+IF(AZ35="Self",0,IF(AZ35="CloudFlare",2,IF(AZ35="Incapsula",2,3)))</f>
        <v>3</v>
      </c>
      <c r="I35" s="39">
        <f aca="1">IF(BA35&lt;PricePercentile33,0,IF(BA35&lt;PricePercentile66,1,2))+IF(BB35&lt;ConPricePercentile33,0,IF(BB35&lt;ConPricePercentile66,1,2))+IF(BC35="Free",0,IF(BC35="Yes",0,1))+IF(BD35="Free",0,IF(BD35&gt;29,0,IF(BD35&gt;13,1,IF(BD35&gt;6,2,3))))</f>
        <v>1</v>
      </c>
      <c r="J35" s="40">
        <f>IF(BE35="Yes",1,0)+IF(BF35="Yes",1,0)+IF(BG35="Yes",1,0)+IF(BH35="No",1,IF(BH35="",0,IF(BH35="Some",0.5,0)))+IF(BI35="No",1,IF(BI35="",0,IF(BI35="Some",0.5,0)))+IF(BJ35="No",1,IF(BJ35="",0,IF(BJ35="Some",0.5,0)))+IF(BK35="",0,1)+IF(BL35="",0,1)</f>
        <v>3</v>
      </c>
      <c r="K35" s="41"/>
      <c r="L35" s="42" t="s">
        <v>162</v>
      </c>
      <c r="M35" s="38" t="str">
        <f>IF(OR(L35="USA",L35="UK",L35="Canada",L35="Australia",L35="New Zealand"),"Five",(IF(OR(L35="Denmark",L35="France",L35="Netherlands",L35="Norway"),"Nine",IF(OR(L35="Belgium",L35="Germany",L35="Italy",L35="Spain",L35="Sweden"),"Fourteen",IF(L35="","Not Disclosed",IF(OR(L35="British Virgin Islands",L35="Gibraltar",L35="British Indian Ocean",L35="Barbados"),"See Note","No"))))))</f>
        <v>See Note</v>
      </c>
      <c r="N35" s="40" t="s">
        <v>163</v>
      </c>
      <c r="O35" s="39" t="s">
        <v>94</v>
      </c>
      <c r="P35" s="40"/>
      <c r="Q35" s="38"/>
      <c r="R35" s="39"/>
      <c r="S35" s="39"/>
      <c r="T35" s="38" t="s">
        <v>94</v>
      </c>
      <c r="U35" s="39" t="s">
        <v>94</v>
      </c>
      <c r="V35" s="39" t="s">
        <v>94</v>
      </c>
      <c r="W35" s="39" t="s">
        <v>94</v>
      </c>
      <c r="X35" s="40" t="str">
        <f>IF(AND(NOT(M35="Five"),AA35="Yes",U35="Yes",OR(T35="Email",T35="Yes"),O35="No"),"Yes","No")</f>
        <v>No</v>
      </c>
      <c r="Y35" s="39" t="s">
        <v>94</v>
      </c>
      <c r="Z35" s="39" t="s">
        <v>94</v>
      </c>
      <c r="AA35" s="40" t="s">
        <v>93</v>
      </c>
      <c r="AB35" s="38"/>
      <c r="AC35" s="39"/>
      <c r="AD35" s="39"/>
      <c r="AE35" s="39"/>
      <c r="AF35" s="39"/>
      <c r="AG35" s="39"/>
      <c r="AH35" s="40"/>
      <c r="AI35" s="38"/>
      <c r="AJ35" s="39" t="s">
        <v>95</v>
      </c>
      <c r="AK35" s="38"/>
      <c r="AL35" s="40"/>
      <c r="AM35" s="38"/>
      <c r="AN35" s="39"/>
      <c r="AO35" s="39"/>
      <c r="AP35" s="39"/>
      <c r="AQ35" s="40"/>
      <c r="AR35" s="39" t="n">
        <v>2</v>
      </c>
      <c r="AS35" s="39" t="n">
        <v>7</v>
      </c>
      <c r="AT35" s="39"/>
      <c r="AU35" s="39"/>
      <c r="AV35" s="38" t="n">
        <v>1</v>
      </c>
      <c r="AW35" s="40" t="n">
        <v>1</v>
      </c>
      <c r="AX35" s="38" t="n">
        <v>0</v>
      </c>
      <c r="AY35" s="39" t="s">
        <v>114</v>
      </c>
      <c r="AZ35" s="40" t="s">
        <v>97</v>
      </c>
      <c r="BA35" s="43" t="n">
        <v>2.5</v>
      </c>
      <c r="BB35" s="43">
        <f>BA35/AR35</f>
        <v>1.25</v>
      </c>
      <c r="BC35" s="39" t="s">
        <v>93</v>
      </c>
      <c r="BD35" s="40" t="n">
        <v>30</v>
      </c>
      <c r="BE35" s="38"/>
      <c r="BF35" s="39"/>
      <c r="BG35" s="40"/>
      <c r="BH35" s="38" t="s">
        <v>94</v>
      </c>
      <c r="BI35" s="39" t="s">
        <v>94</v>
      </c>
      <c r="BJ35" s="40" t="s">
        <v>94</v>
      </c>
      <c r="BK35" s="39"/>
      <c r="BL35" s="40"/>
    </row>
    <row r="36" spans="1:64">
      <c r="A36" s="37" t="s">
        <v>164</v>
      </c>
      <c r="B36" s="38">
        <f>IF(OR(M36="Five"),3,0)+IF(OR(M36="Not Disclosed"),1.5,0)+IF(OR(M36="Nine",M36="Fourteen",M36="See Note",M36="Cooperative"),1,0)+IF(OR(N36="Yes"),2,0)+IF(OR(N36="Not Disclosed"),1.5,0)+IF(OR(N36="Owned"),1,0)</f>
        <v>5</v>
      </c>
      <c r="C36" s="39">
        <f>COUNTIF(P36:S36,"Yes")+(0.5*COUNTIF(P36:S36,""))+(0.5*COUNTIF(P36:S36,"See Note"))+(3*COUNTIF(O36,"Yes"))</f>
        <v>1.5</v>
      </c>
      <c r="D36" s="40">
        <f>(3*COUNTIF(T36,"No"))+COUNTIF(U36:V36,"No")</f>
        <v>1</v>
      </c>
      <c r="E36" s="39">
        <f>COUNTIF(Y36,"No")+COUNTIF(Z36,"No")+(0.5*COUNTIF(Z36,"See Note"))+(3*COUNTIF(AA36,"No"))+COUNTIF(AI36,"Yes")+(0.5*COUNTIF(AI36,"Some"))+COUNTIF(AJ36,"Yes")+(0.5*COUNTIF(AJ36,"Some"))</f>
        <v>5</v>
      </c>
      <c r="F36" s="39">
        <f>(IF(OR(AN36="MPPE-128",AN36="Blowfish-64"),1,(IF(OR(AN36="See Note",AN36="Blowfish-128"),0.5,IF(OR(AN36="AES-128",AN36="AES-160",AN36="AES-192",AN36="AES-256"),0,0)))+(IF(OR(AO36="MPPE-128",AO36="Blowfish-64"),2,(IF(OR(AO36="See Note",AO36="Blowfish-128",AO36=""),1,IF(OR(AO36="AES-128",AO36="AES-160",AO36="AES-192",AO36="AES-256"),0,0)))))))+IF(OR(AP36="MS-CHAPv2",AP36="RSA-RC4",AP36="RSA-1024"),1,IF(OR(AP36="See Note",AP36=""),0.5,IF(OR(AP36="RSA-4096",AP36="RSA-2048",AP36="DH-2048",AP36="CA-4096"),0,0)))+IF(OR(AQ36="MS-CHAPv2",AQ36="RSA-RC4",AQ36="RSA-1024"),2,IF(OR(AQ36="See Note",AQ36=""),1,IF(OR(AQ36="RSA-4096",AQ36="RSA-2048",AQ36="DH-2048"),0,0)))</f>
        <v>0</v>
      </c>
      <c r="G36" s="39">
        <f>IF(AR36&lt;3,2,0)+IF(AS36&lt;10,1,IF(AS36="",1,0))+IF(AT36&lt;3,2,IF(AT36&lt;10,1,IF(AT36="",1,0)))</f>
        <v>3</v>
      </c>
      <c r="H36" s="38">
        <f>IF(AV36=0,0,IF(AV36&lt;5,1,IF(AV36&lt;10,2,3)))+IF(AW36=0,0,IF(AW36&lt;3,1,IF(AW36&lt;10,2,3)))+IF(AX36=0,0,IF(AX36&lt;5,1,IF(AX36&lt;10,2,3)))+IF(AY36="A",0,IF(AY36="A+",0,IF(AY36="B",1,5)))+IF(AZ36="Self",0,IF(AZ36="CloudFlare",2,IF(AZ36="Incapsula",2,3)))</f>
        <v>2</v>
      </c>
      <c r="I36" s="39">
        <f aca="1">IF(BA36&lt;PricePercentile33,0,IF(BA36&lt;PricePercentile66,1,2))+IF(BB36&lt;ConPricePercentile33,0,IF(BB36&lt;ConPricePercentile66,1,2))+IF(BC36="Free",0,IF(BC36="Yes",0,1))+IF(BD36="Free",0,IF(BD36&gt;29,0,IF(BD36&gt;13,1,IF(BD36&gt;6,2,3))))</f>
        <v>3</v>
      </c>
      <c r="J36" s="40">
        <f>IF(BE36="Yes",1,0)+IF(BF36="Yes",1,0)+IF(BG36="Yes",1,0)+IF(BH36="No",1,IF(BH36="",0,IF(BH36="Some",0.5,0)))+IF(BI36="No",1,IF(BI36="",0,IF(BI36="Some",0.5,0)))+IF(BJ36="No",1,IF(BJ36="",0,IF(BJ36="Some",0.5,0)))+IF(BK36="",0,1)+IF(BL36="",0,1)</f>
        <v>0</v>
      </c>
      <c r="K36" s="41"/>
      <c r="L36" s="42" t="s">
        <v>92</v>
      </c>
      <c r="M36" s="38" t="str">
        <f>IF(OR(L36="USA",L36="UK",L36="Canada",L36="Australia",L36="New Zealand"),"Five",(IF(OR(L36="Denmark",L36="France",L36="Netherlands",L36="Norway"),"Nine",IF(OR(L36="Belgium",L36="Germany",L36="Italy",L36="Spain",L36="Sweden"),"Fourteen",IF(L36="","Not Disclosed",IF(OR(L36="British Virgin Islands",L36="Gibraltar",L36="British Indian Ocean",L36="Barbados"),"See Note","No"))))))</f>
        <v>Five</v>
      </c>
      <c r="N36" s="40" t="s">
        <v>93</v>
      </c>
      <c r="O36" s="39"/>
      <c r="P36" s="40"/>
      <c r="Q36" s="38"/>
      <c r="R36" s="39"/>
      <c r="S36" s="39" t="s">
        <v>94</v>
      </c>
      <c r="T36" s="38" t="s">
        <v>93</v>
      </c>
      <c r="U36" s="39" t="s">
        <v>93</v>
      </c>
      <c r="V36" s="39" t="s">
        <v>94</v>
      </c>
      <c r="W36" s="39" t="s">
        <v>93</v>
      </c>
      <c r="X36" s="40" t="str">
        <f>IF(AND(NOT(M36="Five"),AA36="Yes",U36="Yes",OR(T36="Email",T36="Yes"),O36="No"),"Yes","No")</f>
        <v>No</v>
      </c>
      <c r="Y36" s="39" t="s">
        <v>94</v>
      </c>
      <c r="Z36" s="39" t="s">
        <v>94</v>
      </c>
      <c r="AA36" s="40" t="s">
        <v>94</v>
      </c>
      <c r="AB36" s="38"/>
      <c r="AC36" s="39"/>
      <c r="AD36" s="39"/>
      <c r="AE36" s="39"/>
      <c r="AF36" s="39"/>
      <c r="AG36" s="39"/>
      <c r="AH36" s="40"/>
      <c r="AI36" s="38"/>
      <c r="AJ36" s="39"/>
      <c r="AK36" s="38"/>
      <c r="AL36" s="40"/>
      <c r="AM36" s="38"/>
      <c r="AN36" s="39" t="s">
        <v>105</v>
      </c>
      <c r="AO36" s="39" t="s">
        <v>105</v>
      </c>
      <c r="AP36" s="39" t="s">
        <v>145</v>
      </c>
      <c r="AQ36" s="40" t="s">
        <v>145</v>
      </c>
      <c r="AR36" s="39" t="n">
        <v>3</v>
      </c>
      <c r="AS36" s="39"/>
      <c r="AT36" s="39"/>
      <c r="AU36" s="39" t="s">
        <v>94</v>
      </c>
      <c r="AV36" s="38" t="n">
        <v>1</v>
      </c>
      <c r="AW36" s="40" t="n">
        <v>0</v>
      </c>
      <c r="AX36" s="38" t="n">
        <v>2</v>
      </c>
      <c r="AY36" s="39" t="s">
        <v>96</v>
      </c>
      <c r="AZ36" s="40" t="s">
        <v>97</v>
      </c>
      <c r="BA36" s="43" t="n">
        <v>4.16999999999999993</v>
      </c>
      <c r="BB36" s="43">
        <f>BA36/AR36</f>
        <v>1.38999999999999989</v>
      </c>
      <c r="BC36" s="39" t="s">
        <v>94</v>
      </c>
      <c r="BD36" s="40" t="n">
        <v>30</v>
      </c>
      <c r="BE36" s="38"/>
      <c r="BF36" s="39"/>
      <c r="BG36" s="40"/>
      <c r="BH36" s="38"/>
      <c r="BI36" s="39"/>
      <c r="BJ36" s="40"/>
      <c r="BK36" s="39"/>
      <c r="BL36" s="40"/>
    </row>
    <row r="37" spans="1:64">
      <c r="A37" s="37" t="s">
        <v>165</v>
      </c>
      <c r="B37" s="38">
        <f>IF(OR(M37="Five"),3,0)+IF(OR(M37="Not Disclosed"),1.5,0)+IF(OR(M37="Nine",M37="Fourteen",M37="See Note",M37="Cooperative"),1,0)+IF(OR(N37="Yes"),2,0)+IF(OR(N37="Not Disclosed"),1.5,0)+IF(OR(N37="Owned"),1,0)</f>
        <v>3</v>
      </c>
      <c r="C37" s="39">
        <f>COUNTIF(P37:S37,"Yes")+(0.5*COUNTIF(P37:S37,""))+(0.5*COUNTIF(P37:S37,"See Note"))+(3*COUNTIF(O37,"Yes"))</f>
        <v>2</v>
      </c>
      <c r="D37" s="40">
        <f>(3*COUNTIF(T37,"No"))+COUNTIF(U37:V37,"No")</f>
        <v>5</v>
      </c>
      <c r="E37" s="39">
        <f>COUNTIF(Y37,"No")+COUNTIF(Z37,"No")+(0.5*COUNTIF(Z37,"See Note"))+(3*COUNTIF(AA37,"No"))+COUNTIF(AI37,"Yes")+(0.5*COUNTIF(AI37,"Some"))+COUNTIF(AJ37,"Yes")+(0.5*COUNTIF(AJ37,"Some"))</f>
        <v>5</v>
      </c>
      <c r="F37" s="39">
        <f>(IF(OR(AN37="MPPE-128",AN37="Blowfish-64"),1,(IF(OR(AN37="See Note",AN37="Blowfish-128"),0.5,IF(OR(AN37="AES-128",AN37="AES-160",AN37="AES-192",AN37="AES-256"),0,0)))+(IF(OR(AO37="MPPE-128",AO37="Blowfish-64"),2,(IF(OR(AO37="See Note",AO37="Blowfish-128",AO37=""),1,IF(OR(AO37="AES-128",AO37="AES-160",AO37="AES-192",AO37="AES-256"),0,0)))))))+IF(OR(AP37="MS-CHAPv2",AP37="RSA-RC4",AP37="RSA-1024"),1,IF(OR(AP37="See Note",AP37=""),0.5,IF(OR(AP37="RSA-4096",AP37="RSA-2048",AP37="DH-2048",AP37="CA-4096"),0,0)))+IF(OR(AQ37="MS-CHAPv2",AQ37="RSA-RC4",AQ37="RSA-1024"),2,IF(OR(AQ37="See Note",AQ37=""),1,IF(OR(AQ37="RSA-4096",AQ37="RSA-2048",AQ37="DH-2048"),0,0)))</f>
        <v>2.5</v>
      </c>
      <c r="G37" s="39">
        <f>IF(AR37&lt;3,2,0)+IF(AS37&lt;10,1,IF(AS37="",1,0))+IF(AT37&lt;3,2,IF(AT37&lt;10,1,IF(AT37="",1,0)))</f>
        <v>5</v>
      </c>
      <c r="H37" s="38">
        <f>IF(AV37=0,0,IF(AV37&lt;5,1,IF(AV37&lt;10,2,3)))+IF(AW37=0,0,IF(AW37&lt;3,1,IF(AW37&lt;10,2,3)))+IF(AX37=0,0,IF(AX37&lt;5,1,IF(AX37&lt;10,2,3)))+IF(AY37="A",0,IF(AY37="A+",0,IF(AY37="B",1,5)))+IF(AZ37="Self",0,IF(AZ37="CloudFlare",2,IF(AZ37="Incapsula",2,3)))</f>
        <v>4</v>
      </c>
      <c r="I37" s="39">
        <f aca="1">IF(BA37&lt;PricePercentile33,0,IF(BA37&lt;PricePercentile66,1,2))+IF(BB37&lt;ConPricePercentile33,0,IF(BB37&lt;ConPricePercentile66,1,2))+IF(BC37="Free",0,IF(BC37="Yes",0,1))+IF(BD37="Free",0,IF(BD37&gt;29,0,IF(BD37&gt;13,1,IF(BD37&gt;6,2,3))))</f>
        <v>6</v>
      </c>
      <c r="J37" s="40">
        <f>IF(BE37="Yes",1,0)+IF(BF37="Yes",1,0)+IF(BG37="Yes",1,0)+IF(BH37="No",1,IF(BH37="",0,IF(BH37="Some",0.5,0)))+IF(BI37="No",1,IF(BI37="",0,IF(BI37="Some",0.5,0)))+IF(BJ37="No",1,IF(BJ37="",0,IF(BJ37="Some",0.5,0)))+IF(BK37="",0,1)+IF(BL37="",0,1)</f>
        <v>0</v>
      </c>
      <c r="K37" s="41"/>
      <c r="L37" s="42"/>
      <c r="M37" s="38" t="str">
        <f>IF(OR(L37="USA",L37="UK",L37="Canada",L37="Australia",L37="New Zealand"),"Five",(IF(OR(L37="Denmark",L37="France",L37="Netherlands",L37="Norway"),"Nine",IF(OR(L37="Belgium",L37="Germany",L37="Italy",L37="Spain",L37="Sweden"),"Fourteen",IF(L37="","Not Disclosed",IF(OR(L37="British Virgin Islands",L37="Gibraltar",L37="British Indian Ocean",L37="Barbados"),"See Note","No"))))))</f>
        <v>Not Disclosed</v>
      </c>
      <c r="N37" s="40" t="s">
        <v>166</v>
      </c>
      <c r="O37" s="39"/>
      <c r="P37" s="40"/>
      <c r="Q37" s="38"/>
      <c r="R37" s="39"/>
      <c r="S37" s="39"/>
      <c r="T37" s="38" t="s">
        <v>94</v>
      </c>
      <c r="U37" s="39" t="s">
        <v>94</v>
      </c>
      <c r="V37" s="39" t="s">
        <v>94</v>
      </c>
      <c r="W37" s="39" t="s">
        <v>94</v>
      </c>
      <c r="X37" s="40" t="str">
        <f>IF(AND(NOT(M37="Five"),AA37="Yes",U37="Yes",OR(T37="Email",T37="Yes"),O37="No"),"Yes","No")</f>
        <v>No</v>
      </c>
      <c r="Y37" s="39" t="s">
        <v>94</v>
      </c>
      <c r="Z37" s="39" t="s">
        <v>94</v>
      </c>
      <c r="AA37" s="40" t="s">
        <v>94</v>
      </c>
      <c r="AB37" s="38"/>
      <c r="AC37" s="39"/>
      <c r="AD37" s="39"/>
      <c r="AE37" s="39"/>
      <c r="AF37" s="39"/>
      <c r="AG37" s="39"/>
      <c r="AH37" s="40"/>
      <c r="AI37" s="38"/>
      <c r="AJ37" s="39"/>
      <c r="AK37" s="38"/>
      <c r="AL37" s="40"/>
      <c r="AM37" s="38"/>
      <c r="AN37" s="39"/>
      <c r="AO37" s="39"/>
      <c r="AP37" s="39"/>
      <c r="AQ37" s="40"/>
      <c r="AR37" s="39" t="n">
        <v>1</v>
      </c>
      <c r="AS37" s="39" t="n">
        <v>2</v>
      </c>
      <c r="AT37" s="39"/>
      <c r="AU37" s="39"/>
      <c r="AV37" s="38" t="n">
        <v>1</v>
      </c>
      <c r="AW37" s="40" t="n">
        <v>0</v>
      </c>
      <c r="AX37" s="38" t="n">
        <v>3</v>
      </c>
      <c r="AY37" s="39" t="s">
        <v>96</v>
      </c>
      <c r="AZ37" s="40" t="s">
        <v>132</v>
      </c>
      <c r="BA37" s="43" t="n">
        <v>4</v>
      </c>
      <c r="BB37" s="43">
        <f>BA37/AR37</f>
        <v>4</v>
      </c>
      <c r="BC37" s="39" t="s">
        <v>94</v>
      </c>
      <c r="BD37" s="40" t="n">
        <v>1</v>
      </c>
      <c r="BE37" s="38"/>
      <c r="BF37" s="39"/>
      <c r="BG37" s="40"/>
      <c r="BH37" s="38"/>
      <c r="BI37" s="39"/>
      <c r="BJ37" s="40"/>
      <c r="BK37" s="39"/>
      <c r="BL37" s="40"/>
    </row>
    <row r="38" spans="1:64">
      <c r="A38" s="37" t="s">
        <v>167</v>
      </c>
      <c r="B38" s="38">
        <f>IF(OR(M38="Five"),3,0)+IF(OR(M38="Not Disclosed"),1.5,0)+IF(OR(M38="Nine",M38="Fourteen",M38="See Note",M38="Cooperative"),1,0)+IF(OR(N38="Yes"),2,0)+IF(OR(N38="Not Disclosed"),1.5,0)+IF(OR(N38="Owned"),1,0)</f>
        <v>0</v>
      </c>
      <c r="C38" s="39">
        <f>COUNTIF(P38:S38,"Yes")+(0.5*COUNTIF(P38:S38,""))+(0.5*COUNTIF(P38:S38,"See Note"))+(3*COUNTIF(O38,"Yes"))</f>
        <v>2.5</v>
      </c>
      <c r="D38" s="40">
        <f>(3*COUNTIF(T38,"No"))+COUNTIF(U38:V38,"No")</f>
        <v>2</v>
      </c>
      <c r="E38" s="39">
        <f>COUNTIF(Y38,"No")+COUNTIF(Z38,"No")+(0.5*COUNTIF(Z38,"See Note"))+(3*COUNTIF(AA38,"No"))+COUNTIF(AI38,"Yes")+(0.5*COUNTIF(AI38,"Some"))+COUNTIF(AJ38,"Yes")+(0.5*COUNTIF(AJ38,"Some"))</f>
        <v>4</v>
      </c>
      <c r="F38" s="39">
        <f>(IF(OR(AN38="MPPE-128",AN38="Blowfish-64"),1,(IF(OR(AN38="See Note",AN38="Blowfish-128"),0.5,IF(OR(AN38="AES-128",AN38="AES-160",AN38="AES-192",AN38="AES-256"),0,0)))+(IF(OR(AO38="MPPE-128",AO38="Blowfish-64"),2,(IF(OR(AO38="See Note",AO38="Blowfish-128",AO38=""),1,IF(OR(AO38="AES-128",AO38="AES-160",AO38="AES-192",AO38="AES-256"),0,0)))))))+IF(OR(AP38="MS-CHAPv2",AP38="RSA-RC4",AP38="RSA-1024"),1,IF(OR(AP38="See Note",AP38=""),0.5,IF(OR(AP38="RSA-4096",AP38="RSA-2048",AP38="DH-2048",AP38="CA-4096"),0,0)))+IF(OR(AQ38="MS-CHAPv2",AQ38="RSA-RC4",AQ38="RSA-1024"),2,IF(OR(AQ38="See Note",AQ38=""),1,IF(OR(AQ38="RSA-4096",AQ38="RSA-2048",AQ38="DH-2048"),0,0)))</f>
        <v>2.5</v>
      </c>
      <c r="G38" s="39">
        <f>IF(AR38&lt;3,2,0)+IF(AS38&lt;10,1,IF(AS38="",1,0))+IF(AT38&lt;3,2,IF(AT38&lt;10,1,IF(AT38="",1,0)))</f>
        <v>1</v>
      </c>
      <c r="H38" s="38">
        <f>IF(AV38=0,0,IF(AV38&lt;5,1,IF(AV38&lt;10,2,3)))+IF(AW38=0,0,IF(AW38&lt;3,1,IF(AW38&lt;10,2,3)))+IF(AX38=0,0,IF(AX38&lt;5,1,IF(AX38&lt;10,2,3)))+IF(AY38="A",0,IF(AY38="A+",0,IF(AY38="B",1,5)))+IF(AZ38="Self",0,IF(AZ38="CloudFlare",2,IF(AZ38="Incapsula",2,3)))</f>
        <v>3</v>
      </c>
      <c r="I38" s="39">
        <f aca="1">IF(BA38&lt;PricePercentile33,0,IF(BA38&lt;PricePercentile66,1,2))+IF(BB38&lt;ConPricePercentile33,0,IF(BB38&lt;ConPricePercentile66,1,2))+IF(BC38="Free",0,IF(BC38="Yes",0,1))+IF(BD38="Free",0,IF(BD38&gt;29,0,IF(BD38&gt;13,1,IF(BD38&gt;6,2,3))))</f>
        <v>0</v>
      </c>
      <c r="J38" s="40">
        <f>IF(BE38="Yes",1,0)+IF(BF38="Yes",1,0)+IF(BG38="Yes",1,0)+IF(BH38="No",1,IF(BH38="",0,IF(BH38="Some",0.5,0)))+IF(BI38="No",1,IF(BI38="",0,IF(BI38="Some",0.5,0)))+IF(BJ38="No",1,IF(BJ38="",0,IF(BJ38="Some",0.5,0)))+IF(BK38="",0,1)+IF(BL38="",0,1)</f>
        <v>2</v>
      </c>
      <c r="K38" s="41"/>
      <c r="L38" s="42" t="s">
        <v>131</v>
      </c>
      <c r="M38" s="38" t="str">
        <f>IF(OR(L38="USA",L38="UK",L38="Canada",L38="Australia",L38="New Zealand"),"Five",(IF(OR(L38="Denmark",L38="France",L38="Netherlands",L38="Norway"),"Nine",IF(OR(L38="Belgium",L38="Germany",L38="Italy",L38="Spain",L38="Sweden"),"Fourteen",IF(L38="","Not Disclosed",IF(OR(L38="British Virgin Islands",L38="Gibraltar",L38="British Indian Ocean",L38="Barbados"),"See Note","No"))))))</f>
        <v>No</v>
      </c>
      <c r="N38" s="40" t="s">
        <v>94</v>
      </c>
      <c r="O38" s="39"/>
      <c r="P38" s="40"/>
      <c r="Q38" s="38"/>
      <c r="R38" s="39"/>
      <c r="S38" s="39" t="s">
        <v>93</v>
      </c>
      <c r="T38" s="38" t="s">
        <v>100</v>
      </c>
      <c r="U38" s="39" t="s">
        <v>94</v>
      </c>
      <c r="V38" s="39" t="s">
        <v>94</v>
      </c>
      <c r="W38" s="39" t="s">
        <v>94</v>
      </c>
      <c r="X38" s="40" t="str">
        <f>IF(AND(NOT(M38="Five"),AA38="Yes",U38="Yes",OR(T38="Email",T38="Yes"),O38="No"),"Yes","No")</f>
        <v>No</v>
      </c>
      <c r="Y38" s="39" t="s">
        <v>93</v>
      </c>
      <c r="Z38" s="39" t="s">
        <v>94</v>
      </c>
      <c r="AA38" s="40" t="s">
        <v>94</v>
      </c>
      <c r="AB38" s="38"/>
      <c r="AC38" s="39"/>
      <c r="AD38" s="39"/>
      <c r="AE38" s="39"/>
      <c r="AF38" s="39"/>
      <c r="AG38" s="39"/>
      <c r="AH38" s="40"/>
      <c r="AI38" s="38"/>
      <c r="AJ38" s="39"/>
      <c r="AK38" s="38"/>
      <c r="AL38" s="40"/>
      <c r="AM38" s="38"/>
      <c r="AN38" s="39"/>
      <c r="AO38" s="39"/>
      <c r="AP38" s="39" t="s">
        <v>101</v>
      </c>
      <c r="AQ38" s="40" t="s">
        <v>101</v>
      </c>
      <c r="AR38" s="39" t="n">
        <v>3</v>
      </c>
      <c r="AS38" s="39"/>
      <c r="AT38" s="39" t="n">
        <v>700</v>
      </c>
      <c r="AU38" s="39"/>
      <c r="AV38" s="38" t="n">
        <v>2</v>
      </c>
      <c r="AW38" s="40" t="n">
        <v>2</v>
      </c>
      <c r="AX38" s="38" t="n">
        <v>1</v>
      </c>
      <c r="AY38" s="39" t="s">
        <v>102</v>
      </c>
      <c r="AZ38" s="40" t="s">
        <v>97</v>
      </c>
      <c r="BA38" s="43" t="n">
        <v>3</v>
      </c>
      <c r="BB38" s="43">
        <f>BA38/AR38</f>
        <v>1</v>
      </c>
      <c r="BC38" s="39" t="s">
        <v>93</v>
      </c>
      <c r="BD38" s="40" t="n">
        <v>30</v>
      </c>
      <c r="BE38" s="38" t="s">
        <v>93</v>
      </c>
      <c r="BF38" s="39"/>
      <c r="BG38" s="40" t="s">
        <v>93</v>
      </c>
      <c r="BH38" s="38"/>
      <c r="BI38" s="39"/>
      <c r="BJ38" s="40"/>
      <c r="BK38" s="39"/>
      <c r="BL38" s="40"/>
    </row>
    <row r="39" spans="1:64">
      <c r="A39" s="37" t="s">
        <v>168</v>
      </c>
      <c r="B39" s="38">
        <f>IF(OR(M39="Five"),3,0)+IF(OR(M39="Not Disclosed"),1.5,0)+IF(OR(M39="Nine",M39="Fourteen",M39="See Note",M39="Cooperative"),1,0)+IF(OR(N39="Yes"),2,0)+IF(OR(N39="Not Disclosed"),1.5,0)+IF(OR(N39="Owned"),1,0)</f>
        <v>0</v>
      </c>
      <c r="C39" s="39">
        <f>COUNTIF(P39:S39,"Yes")+(0.5*COUNTIF(P39:S39,""))+(0.5*COUNTIF(P39:S39,"See Note"))+(3*COUNTIF(O39,"Yes"))</f>
        <v>0</v>
      </c>
      <c r="D39" s="40">
        <f>(3*COUNTIF(T39,"No"))+COUNTIF(U39:V39,"No")</f>
        <v>0</v>
      </c>
      <c r="E39" s="39">
        <f>COUNTIF(Y39,"No")+COUNTIF(Z39,"No")+(0.5*COUNTIF(Z39,"See Note"))+(3*COUNTIF(AA39,"No"))+COUNTIF(AI39,"Yes")+(0.5*COUNTIF(AI39,"Some"))+COUNTIF(AJ39,"Yes")+(0.5*COUNTIF(AJ39,"Some"))</f>
        <v>3</v>
      </c>
      <c r="F39" s="39">
        <f>(IF(OR(AN39="MPPE-128",AN39="Blowfish-64"),1,(IF(OR(AN39="See Note",AN39="Blowfish-128"),0.5,IF(OR(AN39="AES-128",AN39="AES-160",AN39="AES-192",AN39="AES-256"),0,0)))+(IF(OR(AO39="MPPE-128",AO39="Blowfish-64"),2,(IF(OR(AO39="See Note",AO39="Blowfish-128",AO39=""),1,IF(OR(AO39="AES-128",AO39="AES-160",AO39="AES-192",AO39="AES-256"),0,0)))))))+IF(OR(AP39="MS-CHAPv2",AP39="RSA-RC4",AP39="RSA-1024"),1,IF(OR(AP39="See Note",AP39=""),0.5,IF(OR(AP39="RSA-4096",AP39="RSA-2048",AP39="DH-2048",AP39="CA-4096"),0,0)))+IF(OR(AQ39="MS-CHAPv2",AQ39="RSA-RC4",AQ39="RSA-1024"),2,IF(OR(AQ39="See Note",AQ39=""),1,IF(OR(AQ39="RSA-4096",AQ39="RSA-2048",AQ39="DH-2048"),0,0)))</f>
        <v>0</v>
      </c>
      <c r="G39" s="39">
        <f>IF(AR39&lt;3,2,0)+IF(AS39&lt;10,1,IF(AS39="",1,0))+IF(AT39&lt;3,2,IF(AT39&lt;10,1,IF(AT39="",1,0)))</f>
        <v>3</v>
      </c>
      <c r="H39" s="38">
        <f>IF(AV39=0,0,IF(AV39&lt;5,1,IF(AV39&lt;10,2,3)))+IF(AW39=0,0,IF(AW39&lt;3,1,IF(AW39&lt;10,2,3)))+IF(AX39=0,0,IF(AX39&lt;5,1,IF(AX39&lt;10,2,3)))+IF(AY39="A",0,IF(AY39="A+",0,IF(AY39="B",1,5)))+IF(AZ39="Self",0,IF(AZ39="CloudFlare",2,IF(AZ39="Incapsula",2,3)))</f>
        <v>3</v>
      </c>
      <c r="I39" s="39">
        <f aca="1">IF(BA39&lt;PricePercentile33,0,IF(BA39&lt;PricePercentile66,1,2))+IF(BB39&lt;ConPricePercentile33,0,IF(BB39&lt;ConPricePercentile66,1,2))+IF(BC39="Free",0,IF(BC39="Yes",0,1))+IF(BD39="Free",0,IF(BD39&gt;29,0,IF(BD39&gt;13,1,IF(BD39&gt;6,2,3))))</f>
        <v>1</v>
      </c>
      <c r="J39" s="40">
        <f>IF(BE39="Yes",1,0)+IF(BF39="Yes",1,0)+IF(BG39="Yes",1,0)+IF(BH39="No",1,IF(BH39="",0,IF(BH39="Some",0.5,0)))+IF(BI39="No",1,IF(BI39="",0,IF(BI39="Some",0.5,0)))+IF(BJ39="No",1,IF(BJ39="",0,IF(BJ39="Some",0.5,0)))+IF(BK39="",0,1)+IF(BL39="",0,1)</f>
        <v>0</v>
      </c>
      <c r="K39" s="41"/>
      <c r="L39" s="42" t="s">
        <v>108</v>
      </c>
      <c r="M39" s="38" t="s">
        <v>94</v>
      </c>
      <c r="N39" s="40" t="s">
        <v>94</v>
      </c>
      <c r="O39" s="39" t="s">
        <v>94</v>
      </c>
      <c r="P39" s="40" t="s">
        <v>94</v>
      </c>
      <c r="Q39" s="38" t="s">
        <v>94</v>
      </c>
      <c r="R39" s="39" t="s">
        <v>94</v>
      </c>
      <c r="S39" s="39" t="s">
        <v>94</v>
      </c>
      <c r="T39" s="38" t="s">
        <v>100</v>
      </c>
      <c r="U39" s="39" t="s">
        <v>93</v>
      </c>
      <c r="V39" s="39" t="s">
        <v>93</v>
      </c>
      <c r="W39" s="39" t="s">
        <v>93</v>
      </c>
      <c r="X39" s="40" t="str">
        <f>IF(AND(NOT(M39="Five"),AA39="Yes",U39="Yes",OR(T39="Email",T39="Yes"),O39="No"),"Yes","No")</f>
        <v>Yes</v>
      </c>
      <c r="Y39" s="39" t="s">
        <v>94</v>
      </c>
      <c r="Z39" s="39" t="s">
        <v>94</v>
      </c>
      <c r="AA39" s="40" t="s">
        <v>93</v>
      </c>
      <c r="AB39" s="38" t="s">
        <v>93</v>
      </c>
      <c r="AC39" s="39"/>
      <c r="AD39" s="39"/>
      <c r="AE39" s="39"/>
      <c r="AF39" s="39"/>
      <c r="AG39" s="39"/>
      <c r="AH39" s="40"/>
      <c r="AI39" s="38" t="s">
        <v>93</v>
      </c>
      <c r="AJ39" s="39" t="s">
        <v>94</v>
      </c>
      <c r="AK39" s="38"/>
      <c r="AL39" s="40"/>
      <c r="AM39" s="38" t="s">
        <v>124</v>
      </c>
      <c r="AN39" s="39" t="s">
        <v>105</v>
      </c>
      <c r="AO39" s="39" t="s">
        <v>105</v>
      </c>
      <c r="AP39" s="39" t="s">
        <v>106</v>
      </c>
      <c r="AQ39" s="40" t="s">
        <v>106</v>
      </c>
      <c r="AR39" s="39" t="n">
        <v>6</v>
      </c>
      <c r="AS39" s="39" t="n">
        <v>5</v>
      </c>
      <c r="AT39" s="39"/>
      <c r="AU39" s="39" t="s">
        <v>93</v>
      </c>
      <c r="AV39" s="38" t="n">
        <v>1</v>
      </c>
      <c r="AW39" s="40" t="n">
        <v>0</v>
      </c>
      <c r="AX39" s="38"/>
      <c r="AY39" s="39" t="s">
        <v>102</v>
      </c>
      <c r="AZ39" s="40" t="s">
        <v>132</v>
      </c>
      <c r="BA39" s="43" t="n">
        <v>2.75</v>
      </c>
      <c r="BB39" s="43" t="n">
        <v>0.45</v>
      </c>
      <c r="BC39" s="39" t="s">
        <v>94</v>
      </c>
      <c r="BD39" s="40" t="n">
        <v>365</v>
      </c>
      <c r="BE39" s="38"/>
      <c r="BF39" s="39"/>
      <c r="BG39" s="40"/>
      <c r="BH39" s="38"/>
      <c r="BI39" s="39"/>
      <c r="BJ39" s="40"/>
      <c r="BK39" s="39"/>
      <c r="BL39" s="40"/>
    </row>
    <row r="40" spans="1:64">
      <c r="A40" s="37" t="s">
        <v>169</v>
      </c>
      <c r="B40" s="38">
        <f>IF(OR(M40="Five"),3,0)+IF(OR(M40="Not Disclosed"),1.5,0)+IF(OR(M40="Nine",M40="Fourteen",M40="See Note",M40="Cooperative"),1,0)+IF(OR(N40="Yes"),2,0)+IF(OR(N40="Not Disclosed"),1.5,0)+IF(OR(N40="Owned"),1,0)</f>
        <v>0</v>
      </c>
      <c r="C40" s="39">
        <f>COUNTIF(P40:S40,"Yes")+(0.5*COUNTIF(P40:S40,""))+(0.5*COUNTIF(P40:S40,"See Note"))+(3*COUNTIF(O40,"Yes"))</f>
        <v>2.5</v>
      </c>
      <c r="D40" s="40">
        <f>(3*COUNTIF(T40,"No"))+COUNTIF(U40:V40,"No")</f>
        <v>1</v>
      </c>
      <c r="E40" s="39">
        <f>COUNTIF(Y40,"No")+COUNTIF(Z40,"No")+(0.5*COUNTIF(Z40,"See Note"))+(3*COUNTIF(AA40,"No"))+COUNTIF(AI40,"Yes")+(0.5*COUNTIF(AI40,"Some"))+COUNTIF(AJ40,"Yes")+(0.5*COUNTIF(AJ40,"Some"))</f>
        <v>2.5</v>
      </c>
      <c r="F40" s="39">
        <f>(IF(OR(AN40="MPPE-128",AN40="Blowfish-64"),1,(IF(OR(AN40="See Note",AN40="Blowfish-128"),0.5,IF(OR(AN40="AES-128",AN40="AES-160",AN40="AES-192",AN40="AES-256"),0,0)))+(IF(OR(AO40="MPPE-128",AO40="Blowfish-64"),2,(IF(OR(AO40="See Note",AO40="Blowfish-128",AO40=""),1,IF(OR(AO40="AES-128",AO40="AES-160",AO40="AES-192",AO40="AES-256"),0,0)))))))+IF(OR(AP40="MS-CHAPv2",AP40="RSA-RC4",AP40="RSA-1024"),1,IF(OR(AP40="See Note",AP40=""),0.5,IF(OR(AP40="RSA-4096",AP40="RSA-2048",AP40="DH-2048",AP40="CA-4096"),0,0)))+IF(OR(AQ40="MS-CHAPv2",AQ40="RSA-RC4",AQ40="RSA-1024"),2,IF(OR(AQ40="See Note",AQ40=""),1,IF(OR(AQ40="RSA-4096",AQ40="RSA-2048",AQ40="DH-2048"),0,0)))</f>
        <v>2</v>
      </c>
      <c r="G40" s="39">
        <f>IF(AR40&lt;3,2,0)+IF(AS40&lt;10,1,IF(AS40="",1,0))+IF(AT40&lt;3,2,IF(AT40&lt;10,1,IF(AT40="",1,0)))</f>
        <v>0</v>
      </c>
      <c r="H40" s="38">
        <f>IF(AV40=0,0,IF(AV40&lt;5,1,IF(AV40&lt;10,2,3)))+IF(AW40=0,0,IF(AW40&lt;3,1,IF(AW40&lt;10,2,3)))+IF(AX40=0,0,IF(AX40&lt;5,1,IF(AX40&lt;10,2,3)))+IF(AY40="A",0,IF(AY40="A+",0,IF(AY40="B",1,5)))+IF(AZ40="Self",0,IF(AZ40="CloudFlare",2,IF(AZ40="Incapsula",2,3)))</f>
        <v>6</v>
      </c>
      <c r="I40" s="39">
        <f aca="1">IF(BA40&lt;PricePercentile33,0,IF(BA40&lt;PricePercentile66,1,2))+IF(BB40&lt;ConPricePercentile33,0,IF(BB40&lt;ConPricePercentile66,1,2))+IF(BC40="Free",0,IF(BC40="Yes",0,1))+IF(BD40="Free",0,IF(BD40&gt;29,0,IF(BD40&gt;13,1,IF(BD40&gt;6,2,3))))</f>
        <v>3</v>
      </c>
      <c r="J40" s="40">
        <f>IF(BE40="Yes",1,0)+IF(BF40="Yes",1,0)+IF(BG40="Yes",1,0)+IF(BH40="No",1,IF(BH40="",0,IF(BH40="Some",0.5,0)))+IF(BI40="No",1,IF(BI40="",0,IF(BI40="Some",0.5,0)))+IF(BJ40="No",1,IF(BJ40="",0,IF(BJ40="Some",0.5,0)))+IF(BK40="",0,1)+IF(BL40="",0,1)</f>
        <v>4</v>
      </c>
      <c r="K40" s="41"/>
      <c r="L40" s="42" t="s">
        <v>170</v>
      </c>
      <c r="M40" s="38" t="str">
        <f>IF(OR(L40="USA",L40="UK",L40="Canada",L40="Australia",L40="New Zealand"),"Five",(IF(OR(L40="Denmark",L40="France",L40="Netherlands",L40="Norway"),"Nine",IF(OR(L40="Belgium",L40="Germany",L40="Italy",L40="Spain",L40="Sweden"),"Fourteen",IF(L40="","Not Disclosed",IF(OR(L40="British Virgin Islands",L40="Gibraltar",L40="British Indian Ocean",L40="Barbados"),"See Note","No"))))))</f>
        <v>No</v>
      </c>
      <c r="N40" s="40" t="s">
        <v>94</v>
      </c>
      <c r="O40" s="39" t="s">
        <v>94</v>
      </c>
      <c r="P40" s="40"/>
      <c r="Q40" s="38"/>
      <c r="R40" s="39"/>
      <c r="S40" s="39" t="s">
        <v>93</v>
      </c>
      <c r="T40" s="38" t="s">
        <v>93</v>
      </c>
      <c r="U40" s="39" t="s">
        <v>93</v>
      </c>
      <c r="V40" s="39" t="s">
        <v>94</v>
      </c>
      <c r="W40" s="39" t="s">
        <v>94</v>
      </c>
      <c r="X40" s="40" t="str">
        <f>IF(AND(NOT(M40="Five"),AA40="Yes",U40="Yes",OR(T40="Email",T40="Yes"),O40="No"),"Yes","No")</f>
        <v>Yes</v>
      </c>
      <c r="Y40" s="39" t="s">
        <v>94</v>
      </c>
      <c r="Z40" s="39" t="s">
        <v>94</v>
      </c>
      <c r="AA40" s="40" t="s">
        <v>93</v>
      </c>
      <c r="AB40" s="38"/>
      <c r="AC40" s="39"/>
      <c r="AD40" s="39"/>
      <c r="AE40" s="39" t="s">
        <v>93</v>
      </c>
      <c r="AF40" s="39"/>
      <c r="AG40" s="39" t="s">
        <v>93</v>
      </c>
      <c r="AH40" s="40"/>
      <c r="AI40" s="38" t="s">
        <v>94</v>
      </c>
      <c r="AJ40" s="39" t="s">
        <v>95</v>
      </c>
      <c r="AK40" s="38"/>
      <c r="AL40" s="40"/>
      <c r="AM40" s="38"/>
      <c r="AN40" s="39"/>
      <c r="AO40" s="39" t="s">
        <v>105</v>
      </c>
      <c r="AP40" s="39" t="s">
        <v>171</v>
      </c>
      <c r="AQ40" s="40"/>
      <c r="AR40" s="39" t="n">
        <v>3</v>
      </c>
      <c r="AS40" s="39" t="n">
        <v>32</v>
      </c>
      <c r="AT40" s="39" t="n">
        <v>304</v>
      </c>
      <c r="AU40" s="39"/>
      <c r="AV40" s="38" t="n">
        <v>3</v>
      </c>
      <c r="AW40" s="40" t="n">
        <v>1</v>
      </c>
      <c r="AX40" s="38" t="n">
        <v>7</v>
      </c>
      <c r="AY40" s="39" t="s">
        <v>96</v>
      </c>
      <c r="AZ40" s="40" t="s">
        <v>172</v>
      </c>
      <c r="BA40" s="43" t="n">
        <v>3.33999999999999986</v>
      </c>
      <c r="BB40" s="43">
        <f>BA40/AR40</f>
        <v>1.11333333333332996</v>
      </c>
      <c r="BC40" s="39" t="s">
        <v>94</v>
      </c>
      <c r="BD40" s="40" t="n">
        <v>7</v>
      </c>
      <c r="BE40" s="38"/>
      <c r="BF40" s="39"/>
      <c r="BG40" s="40"/>
      <c r="BH40" s="38" t="s">
        <v>94</v>
      </c>
      <c r="BI40" s="39" t="s">
        <v>94</v>
      </c>
      <c r="BJ40" s="40" t="s">
        <v>94</v>
      </c>
      <c r="BK40" s="39"/>
      <c r="BL40" s="40" t="s">
        <v>94</v>
      </c>
    </row>
    <row r="41" spans="1:64">
      <c r="A41" s="37" t="s">
        <v>173</v>
      </c>
      <c r="B41" s="38">
        <f>IF(OR(M41="Five"),3,0)+IF(OR(M41="Not Disclosed"),1.5,0)+IF(OR(M41="Nine",M41="Fourteen",M41="See Note",M41="Cooperative"),1,0)+IF(OR(N41="Yes"),2,0)+IF(OR(N41="Not Disclosed"),1.5,0)+IF(OR(N41="Owned"),1,0)</f>
        <v>3</v>
      </c>
      <c r="C41" s="39">
        <f>COUNTIF(P41:S41,"Yes")+(0.5*COUNTIF(P41:S41,""))+(0.5*COUNTIF(P41:S41,"See Note"))+(3*COUNTIF(O41,"Yes"))</f>
        <v>2</v>
      </c>
      <c r="D41" s="40">
        <f>(3*COUNTIF(T41,"No"))+COUNTIF(U41:V41,"No")</f>
        <v>1</v>
      </c>
      <c r="E41" s="39">
        <f>COUNTIF(Y41,"No")+COUNTIF(Z41,"No")+(0.5*COUNTIF(Z41,"See Note"))+(3*COUNTIF(AA41,"No"))+COUNTIF(AI41,"Yes")+(0.5*COUNTIF(AI41,"Some"))+COUNTIF(AJ41,"Yes")+(0.5*COUNTIF(AJ41,"Some"))</f>
        <v>5</v>
      </c>
      <c r="F41" s="39">
        <f>(IF(OR(AN41="MPPE-128",AN41="Blowfish-64"),1,(IF(OR(AN41="See Note",AN41="Blowfish-128"),0.5,IF(OR(AN41="AES-128",AN41="AES-160",AN41="AES-192",AN41="AES-256"),0,0)))+(IF(OR(AO41="MPPE-128",AO41="Blowfish-64"),2,(IF(OR(AO41="See Note",AO41="Blowfish-128",AO41=""),1,IF(OR(AO41="AES-128",AO41="AES-160",AO41="AES-192",AO41="AES-256"),0,0)))))))+IF(OR(AP41="MS-CHAPv2",AP41="RSA-RC4",AP41="RSA-1024"),1,IF(OR(AP41="See Note",AP41=""),0.5,IF(OR(AP41="RSA-4096",AP41="RSA-2048",AP41="DH-2048",AP41="CA-4096"),0,0)))+IF(OR(AQ41="MS-CHAPv2",AQ41="RSA-RC4",AQ41="RSA-1024"),2,IF(OR(AQ41="See Note",AQ41=""),1,IF(OR(AQ41="RSA-4096",AQ41="RSA-2048",AQ41="DH-2048"),0,0)))</f>
        <v>2.5</v>
      </c>
      <c r="G41" s="39">
        <f>IF(AR41&lt;3,2,0)+IF(AS41&lt;10,1,IF(AS41="",1,0))+IF(AT41&lt;3,2,IF(AT41&lt;10,1,IF(AT41="",1,0)))</f>
        <v>4</v>
      </c>
      <c r="H41" s="38">
        <f>IF(AV41=0,0,IF(AV41&lt;5,1,IF(AV41&lt;10,2,3)))+IF(AW41=0,0,IF(AW41&lt;3,1,IF(AW41&lt;10,2,3)))+IF(AX41=0,0,IF(AX41&lt;5,1,IF(AX41&lt;10,2,3)))+IF(AY41="A",0,IF(AY41="A+",0,IF(AY41="B",1,5)))+IF(AZ41="Self",0,IF(AZ41="CloudFlare",2,IF(AZ41="Incapsula",2,3)))</f>
        <v>13</v>
      </c>
      <c r="I41" s="39">
        <f aca="1">IF(BA41&lt;PricePercentile33,0,IF(BA41&lt;PricePercentile66,1,2))+IF(BB41&lt;ConPricePercentile33,0,IF(BB41&lt;ConPricePercentile66,1,2))+IF(BC41="Free",0,IF(BC41="Yes",0,1))+IF(BD41="Free",0,IF(BD41&gt;29,0,IF(BD41&gt;13,1,IF(BD41&gt;6,2,3))))</f>
        <v>5</v>
      </c>
      <c r="J41" s="40">
        <f>IF(BE41="Yes",1,0)+IF(BF41="Yes",1,0)+IF(BG41="Yes",1,0)+IF(BH41="No",1,IF(BH41="",0,IF(BH41="Some",0.5,0)))+IF(BI41="No",1,IF(BI41="",0,IF(BI41="Some",0.5,0)))+IF(BJ41="No",1,IF(BJ41="",0,IF(BJ41="Some",0.5,0)))+IF(BK41="",0,1)+IF(BL41="",0,1)</f>
        <v>3</v>
      </c>
      <c r="K41" s="41"/>
      <c r="L41" s="42"/>
      <c r="M41" s="38" t="str">
        <f>IF(OR(L41="USA",L41="UK",L41="Canada",L41="Australia",L41="New Zealand"),"Five",(IF(OR(L41="Denmark",L41="France",L41="Netherlands",L41="Norway"),"Nine",IF(OR(L41="Belgium",L41="Germany",L41="Italy",L41="Spain",L41="Sweden"),"Fourteen",IF(L41="","Not Disclosed",IF(OR(L41="British Virgin Islands",L41="Gibraltar",L41="British Indian Ocean",L41="Barbados"),"See Note","No"))))))</f>
        <v>Not Disclosed</v>
      </c>
      <c r="N41" s="40" t="s">
        <v>166</v>
      </c>
      <c r="O41" s="39"/>
      <c r="P41" s="40"/>
      <c r="Q41" s="38"/>
      <c r="R41" s="39"/>
      <c r="S41" s="39"/>
      <c r="T41" s="38" t="s">
        <v>100</v>
      </c>
      <c r="U41" s="39" t="s">
        <v>93</v>
      </c>
      <c r="V41" s="39" t="s">
        <v>94</v>
      </c>
      <c r="W41" s="39" t="s">
        <v>94</v>
      </c>
      <c r="X41" s="40" t="str">
        <f>IF(AND(NOT(M41="Five"),AA41="Yes",U41="Yes",OR(T41="Email",T41="Yes"),O41="No"),"Yes","No")</f>
        <v>No</v>
      </c>
      <c r="Y41" s="39" t="s">
        <v>94</v>
      </c>
      <c r="Z41" s="39" t="s">
        <v>94</v>
      </c>
      <c r="AA41" s="40" t="s">
        <v>94</v>
      </c>
      <c r="AB41" s="38"/>
      <c r="AC41" s="39"/>
      <c r="AD41" s="39"/>
      <c r="AE41" s="39"/>
      <c r="AF41" s="39"/>
      <c r="AG41" s="39"/>
      <c r="AH41" s="40"/>
      <c r="AI41" s="38"/>
      <c r="AJ41" s="39"/>
      <c r="AK41" s="38"/>
      <c r="AL41" s="40"/>
      <c r="AM41" s="38"/>
      <c r="AN41" s="39"/>
      <c r="AO41" s="39"/>
      <c r="AP41" s="39"/>
      <c r="AQ41" s="40"/>
      <c r="AR41" s="39" t="n">
        <v>1</v>
      </c>
      <c r="AS41" s="39" t="n">
        <v>7</v>
      </c>
      <c r="AT41" s="39" t="n">
        <v>8</v>
      </c>
      <c r="AU41" s="39"/>
      <c r="AV41" s="38" t="n">
        <v>1</v>
      </c>
      <c r="AW41" s="40" t="n">
        <v>1</v>
      </c>
      <c r="AX41" s="38" t="n">
        <v>11</v>
      </c>
      <c r="AY41" s="39" t="s">
        <v>149</v>
      </c>
      <c r="AZ41" s="40" t="s">
        <v>150</v>
      </c>
      <c r="BA41" s="43" t="n">
        <v>1.66999999999999993</v>
      </c>
      <c r="BB41" s="43">
        <f>BA41/AR41</f>
        <v>1.66999999999999993</v>
      </c>
      <c r="BC41" s="39" t="s">
        <v>94</v>
      </c>
      <c r="BD41" s="40" t="n">
        <v>0</v>
      </c>
      <c r="BE41" s="38"/>
      <c r="BF41" s="39"/>
      <c r="BG41" s="40"/>
      <c r="BH41" s="38" t="s">
        <v>94</v>
      </c>
      <c r="BI41" s="39" t="s">
        <v>94</v>
      </c>
      <c r="BJ41" s="40" t="s">
        <v>94</v>
      </c>
      <c r="BK41" s="39"/>
      <c r="BL41" s="40"/>
    </row>
    <row r="42" spans="1:64">
      <c r="A42" s="37" t="s">
        <v>174</v>
      </c>
      <c r="B42" s="38">
        <f>IF(OR(M42="Five"),3,0)+IF(OR(M42="Not Disclosed"),1.5,0)+IF(OR(M42="Nine",M42="Fourteen",M42="See Note",M42="Cooperative"),1,0)+IF(OR(N42="Yes"),2,0)+IF(OR(N42="Not Disclosed"),1.5,0)+IF(OR(N42="Owned"),1,0)</f>
        <v>2</v>
      </c>
      <c r="C42" s="39">
        <f>COUNTIF(P42:S42,"Yes")+(0.5*COUNTIF(P42:S42,""))+(0.5*COUNTIF(P42:S42,"See Note"))+(3*COUNTIF(O42,"Yes"))</f>
        <v>2</v>
      </c>
      <c r="D42" s="40">
        <f>(3*COUNTIF(T42,"No"))+COUNTIF(U42:V42,"No")</f>
        <v>1</v>
      </c>
      <c r="E42" s="39">
        <f>COUNTIF(Y42,"No")+COUNTIF(Z42,"No")+(0.5*COUNTIF(Z42,"See Note"))+(3*COUNTIF(AA42,"No"))+COUNTIF(AI42,"Yes")+(0.5*COUNTIF(AI42,"Some"))+COUNTIF(AJ42,"Yes")+(0.5*COUNTIF(AJ42,"Some"))</f>
        <v>0</v>
      </c>
      <c r="F42" s="39">
        <f>(IF(OR(AN42="MPPE-128",AN42="Blowfish-64"),1,(IF(OR(AN42="See Note",AN42="Blowfish-128"),0.5,IF(OR(AN42="AES-128",AN42="AES-160",AN42="AES-192",AN42="AES-256"),0,0)))+(IF(OR(AO42="MPPE-128",AO42="Blowfish-64"),2,(IF(OR(AO42="See Note",AO42="Blowfish-128",AO42=""),1,IF(OR(AO42="AES-128",AO42="AES-160",AO42="AES-192",AO42="AES-256"),0,0)))))))+IF(OR(AP42="MS-CHAPv2",AP42="RSA-RC4",AP42="RSA-1024"),1,IF(OR(AP42="See Note",AP42=""),0.5,IF(OR(AP42="RSA-4096",AP42="RSA-2048",AP42="DH-2048",AP42="CA-4096"),0,0)))+IF(OR(AQ42="MS-CHAPv2",AQ42="RSA-RC4",AQ42="RSA-1024"),2,IF(OR(AQ42="See Note",AQ42=""),1,IF(OR(AQ42="RSA-4096",AQ42="RSA-2048",AQ42="DH-2048"),0,0)))</f>
        <v>0.5</v>
      </c>
      <c r="G42" s="39">
        <f>IF(AR42&lt;3,2,0)+IF(AS42&lt;10,1,IF(AS42="",1,0))+IF(AT42&lt;3,2,IF(AT42&lt;10,1,IF(AT42="",1,0)))</f>
        <v>0</v>
      </c>
      <c r="H42" s="38">
        <f>IF(AV42=0,0,IF(AV42&lt;5,1,IF(AV42&lt;10,2,3)))+IF(AW42=0,0,IF(AW42&lt;3,1,IF(AW42&lt;10,2,3)))+IF(AX42=0,0,IF(AX42&lt;5,1,IF(AX42&lt;10,2,3)))+IF(AY42="A",0,IF(AY42="A+",0,IF(AY42="B",1,5)))+IF(AZ42="Self",0,IF(AZ42="CloudFlare",2,IF(AZ42="Incapsula",2,3)))</f>
        <v>8</v>
      </c>
      <c r="I42" s="39">
        <f aca="1">IF(BA42&lt;PricePercentile33,0,IF(BA42&lt;PricePercentile66,1,2))+IF(BB42&lt;ConPricePercentile33,0,IF(BB42&lt;ConPricePercentile66,1,2))+IF(BC42="Free",0,IF(BC42="Yes",0,1))+IF(BD42="Free",0,IF(BD42&gt;29,0,IF(BD42&gt;13,1,IF(BD42&gt;6,2,3))))</f>
        <v>4</v>
      </c>
      <c r="J42" s="40">
        <f>IF(BE42="Yes",1,0)+IF(BF42="Yes",1,0)+IF(BG42="Yes",1,0)+IF(BH42="No",1,IF(BH42="",0,IF(BH42="Some",0.5,0)))+IF(BI42="No",1,IF(BI42="",0,IF(BI42="Some",0.5,0)))+IF(BJ42="No",1,IF(BJ42="",0,IF(BJ42="Some",0.5,0)))+IF(BK42="",0,1)+IF(BL42="",0,1)</f>
        <v>4.5</v>
      </c>
      <c r="K42" s="41"/>
      <c r="L42" s="42" t="s">
        <v>175</v>
      </c>
      <c r="M42" s="38" t="str">
        <f>IF(OR(L42="USA",L42="UK",L42="Canada",L42="Australia",L42="New Zealand"),"Five",(IF(OR(L42="Denmark",L42="France",L42="Netherlands",L42="Norway"),"Nine",IF(OR(L42="Belgium",L42="Germany",L42="Italy",L42="Spain",L42="Sweden"),"Fourteen",IF(L42="","Not Disclosed",IF(OR(L42="British Virgin Islands",L42="Gibraltar",L42="British Indian Ocean",L42="Barbados"),"See Note","No"))))))</f>
        <v>See Note</v>
      </c>
      <c r="N42" s="40" t="s">
        <v>163</v>
      </c>
      <c r="O42" s="39" t="s">
        <v>94</v>
      </c>
      <c r="P42" s="40" t="s">
        <v>94</v>
      </c>
      <c r="Q42" s="38" t="s">
        <v>93</v>
      </c>
      <c r="R42" s="39" t="s">
        <v>93</v>
      </c>
      <c r="S42" s="39" t="s">
        <v>94</v>
      </c>
      <c r="T42" s="38" t="s">
        <v>100</v>
      </c>
      <c r="U42" s="39" t="s">
        <v>93</v>
      </c>
      <c r="V42" s="39" t="s">
        <v>94</v>
      </c>
      <c r="W42" s="39" t="s">
        <v>93</v>
      </c>
      <c r="X42" s="40" t="str">
        <f>IF(AND(NOT(M42="Five"),AA42="Yes",U42="Yes",OR(T42="Email",T42="Yes"),O42="No"),"Yes","No")</f>
        <v>Yes</v>
      </c>
      <c r="Y42" s="39" t="s">
        <v>93</v>
      </c>
      <c r="Z42" s="39" t="s">
        <v>93</v>
      </c>
      <c r="AA42" s="40" t="s">
        <v>93</v>
      </c>
      <c r="AB42" s="38"/>
      <c r="AC42" s="39"/>
      <c r="AD42" s="39"/>
      <c r="AE42" s="39"/>
      <c r="AF42" s="39" t="s">
        <v>93</v>
      </c>
      <c r="AG42" s="39"/>
      <c r="AH42" s="40"/>
      <c r="AI42" s="38"/>
      <c r="AJ42" s="39" t="s">
        <v>94</v>
      </c>
      <c r="AK42" s="38"/>
      <c r="AL42" s="40"/>
      <c r="AM42" s="38"/>
      <c r="AN42" s="39"/>
      <c r="AO42" s="39" t="s">
        <v>105</v>
      </c>
      <c r="AP42" s="39"/>
      <c r="AQ42" s="40" t="s">
        <v>176</v>
      </c>
      <c r="AR42" s="39" t="n">
        <v>3</v>
      </c>
      <c r="AS42" s="39" t="n">
        <v>87</v>
      </c>
      <c r="AT42" s="39" t="n">
        <v>1000</v>
      </c>
      <c r="AU42" s="39" t="s">
        <v>93</v>
      </c>
      <c r="AV42" s="38" t="n">
        <v>13</v>
      </c>
      <c r="AW42" s="40" t="n">
        <v>5</v>
      </c>
      <c r="AX42" s="38" t="n">
        <v>17</v>
      </c>
      <c r="AY42" s="39" t="s">
        <v>102</v>
      </c>
      <c r="AZ42" s="40" t="s">
        <v>97</v>
      </c>
      <c r="BA42" s="43" t="n">
        <v>8.32000000000000028</v>
      </c>
      <c r="BB42" s="43">
        <f>BA42/AR42</f>
        <v>2.77333333333332988</v>
      </c>
      <c r="BC42" s="39" t="s">
        <v>94</v>
      </c>
      <c r="BD42" s="40" t="n">
        <v>30</v>
      </c>
      <c r="BE42" s="38"/>
      <c r="BF42" s="39"/>
      <c r="BG42" s="40"/>
      <c r="BH42" s="38" t="s">
        <v>95</v>
      </c>
      <c r="BI42" s="39" t="s">
        <v>94</v>
      </c>
      <c r="BJ42" s="40" t="s">
        <v>94</v>
      </c>
      <c r="BK42" s="39" t="s">
        <v>94</v>
      </c>
      <c r="BL42" s="40" t="s">
        <v>94</v>
      </c>
    </row>
    <row r="43" spans="1:64">
      <c r="A43" s="37" t="s">
        <v>177</v>
      </c>
      <c r="B43" s="38">
        <f>IF(OR(M43="Five"),3,0)+IF(OR(M43="Not Disclosed"),1.5,0)+IF(OR(M43="Nine",M43="Fourteen",M43="See Note",M43="Cooperative"),1,0)+IF(OR(N43="Yes"),2,0)+IF(OR(N43="Not Disclosed"),1.5,0)+IF(OR(N43="Owned"),1,0)</f>
        <v>0</v>
      </c>
      <c r="C43" s="39">
        <f>COUNTIF(P43:S43,"Yes")+(0.5*COUNTIF(P43:S43,""))+(0.5*COUNTIF(P43:S43,"See Note"))+(3*COUNTIF(O43,"Yes"))</f>
        <v>3</v>
      </c>
      <c r="D43" s="40">
        <f>(3*COUNTIF(T43,"No"))+COUNTIF(U43:V43,"No")</f>
        <v>5</v>
      </c>
      <c r="E43" s="39">
        <f>COUNTIF(Y43,"No")+COUNTIF(Z43,"No")+(0.5*COUNTIF(Z43,"See Note"))+(3*COUNTIF(AA43,"No"))+COUNTIF(AI43,"Yes")+(0.5*COUNTIF(AI43,"Some"))+COUNTIF(AJ43,"Yes")+(0.5*COUNTIF(AJ43,"Some"))</f>
        <v>2</v>
      </c>
      <c r="F43" s="39">
        <f>(IF(OR(AN43="MPPE-128",AN43="Blowfish-64"),1,(IF(OR(AN43="See Note",AN43="Blowfish-128"),0.5,IF(OR(AN43="AES-128",AN43="AES-160",AN43="AES-192",AN43="AES-256"),0,0)))+(IF(OR(AO43="MPPE-128",AO43="Blowfish-64"),2,(IF(OR(AO43="See Note",AO43="Blowfish-128",AO43=""),1,IF(OR(AO43="AES-128",AO43="AES-160",AO43="AES-192",AO43="AES-256"),0,0)))))))+IF(OR(AP43="MS-CHAPv2",AP43="RSA-RC4",AP43="RSA-1024"),1,IF(OR(AP43="See Note",AP43=""),0.5,IF(OR(AP43="RSA-4096",AP43="RSA-2048",AP43="DH-2048",AP43="CA-4096"),0,0)))+IF(OR(AQ43="MS-CHAPv2",AQ43="RSA-RC4",AQ43="RSA-1024"),2,IF(OR(AQ43="See Note",AQ43=""),1,IF(OR(AQ43="RSA-4096",AQ43="RSA-2048",AQ43="DH-2048"),0,0)))</f>
        <v>2.5</v>
      </c>
      <c r="G43" s="39">
        <f>IF(AR43&lt;3,2,0)+IF(AS43&lt;10,1,IF(AS43="",1,0))+IF(AT43&lt;3,2,IF(AT43&lt;10,1,IF(AT43="",1,0)))</f>
        <v>5</v>
      </c>
      <c r="H43" s="38">
        <f>IF(AV43=0,0,IF(AV43&lt;5,1,IF(AV43&lt;10,2,3)))+IF(AW43=0,0,IF(AW43&lt;3,1,IF(AW43&lt;10,2,3)))+IF(AX43=0,0,IF(AX43&lt;5,1,IF(AX43&lt;10,2,3)))+IF(AY43="A",0,IF(AY43="A+",0,IF(AY43="B",1,5)))+IF(AZ43="Self",0,IF(AZ43="CloudFlare",2,IF(AZ43="Incapsula",2,3)))</f>
        <v>12</v>
      </c>
      <c r="I43" s="39">
        <f aca="1">IF(BA43&lt;PricePercentile33,0,IF(BA43&lt;PricePercentile66,1,2))+IF(BB43&lt;ConPricePercentile33,0,IF(BB43&lt;ConPricePercentile66,1,2))+IF(BC43="Free",0,IF(BC43="Yes",0,1))+IF(BD43="Free",0,IF(BD43&gt;29,0,IF(BD43&gt;13,1,IF(BD43&gt;6,2,3))))</f>
        <v>6</v>
      </c>
      <c r="J43" s="40">
        <f>IF(BE43="Yes",1,0)+IF(BF43="Yes",1,0)+IF(BG43="Yes",1,0)+IF(BH43="No",1,IF(BH43="",0,IF(BH43="Some",0.5,0)))+IF(BI43="No",1,IF(BI43="",0,IF(BI43="Some",0.5,0)))+IF(BJ43="No",1,IF(BJ43="",0,IF(BJ43="Some",0.5,0)))+IF(BK43="",0,1)+IF(BL43="",0,1)</f>
        <v>0</v>
      </c>
      <c r="K43" s="41"/>
      <c r="L43" s="42" t="s">
        <v>178</v>
      </c>
      <c r="M43" s="38" t="str">
        <f>IF(OR(L43="USA",L43="UK",L43="Canada",L43="Australia",L43="New Zealand"),"Five",(IF(OR(L43="Denmark",L43="France",L43="Netherlands",L43="Norway"),"Nine",IF(OR(L43="Belgium",L43="Germany",L43="Italy",L43="Spain",L43="Sweden"),"Fourteen",IF(L43="","Not Disclosed",IF(OR(L43="British Virgin Islands",L43="Gibraltar",L43="British Indian Ocean",L43="Barbados"),"See Note","No"))))))</f>
        <v>No</v>
      </c>
      <c r="N43" s="40" t="s">
        <v>94</v>
      </c>
      <c r="O43" s="39"/>
      <c r="P43" s="40"/>
      <c r="Q43" s="38" t="s">
        <v>93</v>
      </c>
      <c r="R43" s="39"/>
      <c r="S43" s="39" t="s">
        <v>93</v>
      </c>
      <c r="T43" s="38" t="s">
        <v>94</v>
      </c>
      <c r="U43" s="39" t="s">
        <v>94</v>
      </c>
      <c r="V43" s="39" t="s">
        <v>94</v>
      </c>
      <c r="W43" s="39" t="s">
        <v>94</v>
      </c>
      <c r="X43" s="40" t="str">
        <f>IF(AND(NOT(M43="Five"),AA43="Yes",U43="Yes",OR(T43="Email",T43="Yes"),O43="No"),"Yes","No")</f>
        <v>No</v>
      </c>
      <c r="Y43" s="39" t="s">
        <v>94</v>
      </c>
      <c r="Z43" s="39" t="s">
        <v>94</v>
      </c>
      <c r="AA43" s="40" t="s">
        <v>93</v>
      </c>
      <c r="AB43" s="38"/>
      <c r="AC43" s="39"/>
      <c r="AD43" s="39"/>
      <c r="AE43" s="39"/>
      <c r="AF43" s="39"/>
      <c r="AG43" s="39"/>
      <c r="AH43" s="40" t="s">
        <v>93</v>
      </c>
      <c r="AI43" s="38"/>
      <c r="AJ43" s="39" t="s">
        <v>94</v>
      </c>
      <c r="AK43" s="38"/>
      <c r="AL43" s="40"/>
      <c r="AM43" s="38"/>
      <c r="AN43" s="39"/>
      <c r="AO43" s="39"/>
      <c r="AP43" s="39"/>
      <c r="AQ43" s="40"/>
      <c r="AR43" s="39" t="n">
        <v>1</v>
      </c>
      <c r="AS43" s="39" t="n">
        <v>3</v>
      </c>
      <c r="AT43" s="39"/>
      <c r="AU43" s="39"/>
      <c r="AV43" s="38" t="n">
        <v>9</v>
      </c>
      <c r="AW43" s="40" t="n">
        <v>4</v>
      </c>
      <c r="AX43" s="38" t="n">
        <v>14</v>
      </c>
      <c r="AY43" s="39" t="s">
        <v>109</v>
      </c>
      <c r="AZ43" s="40" t="s">
        <v>97</v>
      </c>
      <c r="BA43" s="43" t="n">
        <v>5</v>
      </c>
      <c r="BB43" s="43">
        <f>BA43/AR43</f>
        <v>5</v>
      </c>
      <c r="BC43" s="39" t="s">
        <v>93</v>
      </c>
      <c r="BD43" s="40" t="n">
        <v>0</v>
      </c>
      <c r="BE43" s="38"/>
      <c r="BF43" s="39"/>
      <c r="BG43" s="40"/>
      <c r="BH43" s="38"/>
      <c r="BI43" s="39"/>
      <c r="BJ43" s="40"/>
      <c r="BK43" s="39"/>
      <c r="BL43" s="40"/>
    </row>
    <row r="44" spans="1:64">
      <c r="A44" s="37" t="s">
        <v>179</v>
      </c>
      <c r="B44" s="38">
        <f>IF(OR(M44="Five"),3,0)+IF(OR(M44="Not Disclosed"),1.5,0)+IF(OR(M44="Nine",M44="Fourteen",M44="See Note",M44="Cooperative"),1,0)+IF(OR(N44="Yes"),2,0)+IF(OR(N44="Not Disclosed"),1.5,0)+IF(OR(N44="Owned"),1,0)</f>
        <v>0</v>
      </c>
      <c r="C44" s="39">
        <f>COUNTIF(P44:S44,"Yes")+(0.5*COUNTIF(P44:S44,""))+(0.5*COUNTIF(P44:S44,"See Note"))+(3*COUNTIF(O44,"Yes"))</f>
        <v>3.5</v>
      </c>
      <c r="D44" s="40">
        <f>(3*COUNTIF(T44,"No"))+COUNTIF(U44:V44,"No")</f>
        <v>1</v>
      </c>
      <c r="E44" s="39">
        <f>COUNTIF(Y44,"No")+COUNTIF(Z44,"No")+(0.5*COUNTIF(Z44,"See Note"))+(3*COUNTIF(AA44,"No"))+COUNTIF(AI44,"Yes")+(0.5*COUNTIF(AI44,"Some"))+COUNTIF(AJ44,"Yes")+(0.5*COUNTIF(AJ44,"Some"))</f>
        <v>2.5</v>
      </c>
      <c r="F44" s="39">
        <f>(IF(OR(AN44="MPPE-128",AN44="Blowfish-64"),1,(IF(OR(AN44="See Note",AN44="Blowfish-128"),0.5,IF(OR(AN44="AES-128",AN44="AES-160",AN44="AES-192",AN44="AES-256"),0,0)))+(IF(OR(AO44="MPPE-128",AO44="Blowfish-64"),2,(IF(OR(AO44="See Note",AO44="Blowfish-128",AO44=""),1,IF(OR(AO44="AES-128",AO44="AES-160",AO44="AES-192",AO44="AES-256"),0,0)))))))+IF(OR(AP44="MS-CHAPv2",AP44="RSA-RC4",AP44="RSA-1024"),1,IF(OR(AP44="See Note",AP44=""),0.5,IF(OR(AP44="RSA-4096",AP44="RSA-2048",AP44="DH-2048",AP44="CA-4096"),0,0)))+IF(OR(AQ44="MS-CHAPv2",AQ44="RSA-RC4",AQ44="RSA-1024"),2,IF(OR(AQ44="See Note",AQ44=""),1,IF(OR(AQ44="RSA-4096",AQ44="RSA-2048",AQ44="DH-2048"),0,0)))</f>
        <v>3</v>
      </c>
      <c r="G44" s="39">
        <f>IF(AR44&lt;3,2,0)+IF(AS44&lt;10,1,IF(AS44="",1,0))+IF(AT44&lt;3,2,IF(AT44&lt;10,1,IF(AT44="",1,0)))</f>
        <v>2</v>
      </c>
      <c r="H44" s="38">
        <f>IF(AV44=0,0,IF(AV44&lt;5,1,IF(AV44&lt;10,2,3)))+IF(AW44=0,0,IF(AW44&lt;3,1,IF(AW44&lt;10,2,3)))+IF(AX44=0,0,IF(AX44&lt;5,1,IF(AX44&lt;10,2,3)))+IF(AY44="A",0,IF(AY44="A+",0,IF(AY44="B",1,5)))+IF(AZ44="Self",0,IF(AZ44="CloudFlare",2,IF(AZ44="Incapsula",2,3)))</f>
        <v>7</v>
      </c>
      <c r="I44" s="39">
        <f aca="1">IF(BA44&lt;PricePercentile33,0,IF(BA44&lt;PricePercentile66,1,2))+IF(BB44&lt;ConPricePercentile33,0,IF(BB44&lt;ConPricePercentile66,1,2))+IF(BC44="Free",0,IF(BC44="Yes",0,1))+IF(BD44="Free",0,IF(BD44&gt;29,0,IF(BD44&gt;13,1,IF(BD44&gt;6,2,3))))</f>
        <v>4</v>
      </c>
      <c r="J44" s="40">
        <f>IF(BE44="Yes",1,0)+IF(BF44="Yes",1,0)+IF(BG44="Yes",1,0)+IF(BH44="No",1,IF(BH44="",0,IF(BH44="Some",0.5,0)))+IF(BI44="No",1,IF(BI44="",0,IF(BI44="Some",0.5,0)))+IF(BJ44="No",1,IF(BJ44="",0,IF(BJ44="Some",0.5,0)))+IF(BK44="",0,1)+IF(BL44="",0,1)</f>
        <v>1</v>
      </c>
      <c r="K44" s="41"/>
      <c r="L44" s="42" t="s">
        <v>135</v>
      </c>
      <c r="M44" s="38" t="str">
        <f>IF(OR(L44="USA",L44="UK",L44="Canada",L44="Australia",L44="New Zealand"),"Five",(IF(OR(L44="Denmark",L44="France",L44="Netherlands",L44="Norway"),"Nine",IF(OR(L44="Belgium",L44="Germany",L44="Italy",L44="Spain",L44="Sweden"),"Fourteen",IF(L44="","Not Disclosed",IF(OR(L44="British Virgin Islands",L44="Gibraltar",L44="British Indian Ocean",L44="Barbados"),"See Note","No"))))))</f>
        <v>No</v>
      </c>
      <c r="N44" s="40" t="s">
        <v>94</v>
      </c>
      <c r="O44" s="39" t="s">
        <v>94</v>
      </c>
      <c r="P44" s="40"/>
      <c r="Q44" s="38" t="s">
        <v>93</v>
      </c>
      <c r="R44" s="39" t="s">
        <v>93</v>
      </c>
      <c r="S44" s="39" t="s">
        <v>93</v>
      </c>
      <c r="T44" s="38" t="s">
        <v>100</v>
      </c>
      <c r="U44" s="39" t="s">
        <v>93</v>
      </c>
      <c r="V44" s="39" t="s">
        <v>94</v>
      </c>
      <c r="W44" s="39" t="s">
        <v>94</v>
      </c>
      <c r="X44" s="40" t="str">
        <f>IF(AND(NOT(M44="Five"),AA44="Yes",U44="Yes",OR(T44="Email",T44="Yes"),O44="No"),"Yes","No")</f>
        <v>Yes</v>
      </c>
      <c r="Y44" s="39" t="s">
        <v>94</v>
      </c>
      <c r="Z44" s="39" t="s">
        <v>94</v>
      </c>
      <c r="AA44" s="40" t="s">
        <v>93</v>
      </c>
      <c r="AB44" s="38"/>
      <c r="AC44" s="39"/>
      <c r="AD44" s="39"/>
      <c r="AE44" s="39"/>
      <c r="AF44" s="39"/>
      <c r="AG44" s="39"/>
      <c r="AH44" s="40"/>
      <c r="AI44" s="38"/>
      <c r="AJ44" s="39" t="s">
        <v>95</v>
      </c>
      <c r="AK44" s="38" t="n">
        <v>22.8900000000000006</v>
      </c>
      <c r="AL44" s="40" t="n">
        <v>5.69000000000000039</v>
      </c>
      <c r="AM44" s="38"/>
      <c r="AN44" s="39" t="s">
        <v>137</v>
      </c>
      <c r="AO44" s="39"/>
      <c r="AP44" s="39"/>
      <c r="AQ44" s="40"/>
      <c r="AR44" s="39" t="n">
        <v>1</v>
      </c>
      <c r="AS44" s="39" t="n">
        <v>20</v>
      </c>
      <c r="AT44" s="39" t="n">
        <v>54</v>
      </c>
      <c r="AU44" s="39" t="s">
        <v>93</v>
      </c>
      <c r="AV44" s="38" t="n">
        <v>4</v>
      </c>
      <c r="AW44" s="40" t="n">
        <v>1</v>
      </c>
      <c r="AX44" s="38" t="n">
        <v>15</v>
      </c>
      <c r="AY44" s="39" t="s">
        <v>102</v>
      </c>
      <c r="AZ44" s="40" t="s">
        <v>132</v>
      </c>
      <c r="BA44" s="43" t="n">
        <v>3.2200000000000002</v>
      </c>
      <c r="BB44" s="43">
        <f>BA44/AR44</f>
        <v>3.2200000000000002</v>
      </c>
      <c r="BC44" s="39" t="s">
        <v>93</v>
      </c>
      <c r="BD44" s="40" t="n">
        <v>0</v>
      </c>
      <c r="BE44" s="38" t="s">
        <v>93</v>
      </c>
      <c r="BF44" s="39"/>
      <c r="BG44" s="40"/>
      <c r="BH44" s="38"/>
      <c r="BI44" s="39"/>
      <c r="BJ44" s="40"/>
      <c r="BK44" s="39"/>
      <c r="BL44" s="40"/>
    </row>
    <row r="45" spans="1:64">
      <c r="A45" s="37" t="s">
        <v>180</v>
      </c>
      <c r="B45" s="38">
        <f>IF(OR(M45="Five"),3,0)+IF(OR(M45="Not Disclosed"),1.5,0)+IF(OR(M45="Nine",M45="Fourteen",M45="See Note",M45="Cooperative"),1,0)+IF(OR(N45="Yes"),2,0)+IF(OR(N45="Not Disclosed"),1.5,0)+IF(OR(N45="Owned"),1,0)</f>
        <v>5</v>
      </c>
      <c r="C45" s="39">
        <f>COUNTIF(P45:S45,"Yes")+(0.5*COUNTIF(P45:S45,""))+(0.5*COUNTIF(P45:S45,"See Note"))+(3*COUNTIF(O45,"Yes"))</f>
        <v>3</v>
      </c>
      <c r="D45" s="40">
        <f>(3*COUNTIF(T45,"No"))+COUNTIF(U45:V45,"No")</f>
        <v>2</v>
      </c>
      <c r="E45" s="39">
        <f>COUNTIF(Y45,"No")+COUNTIF(Z45,"No")+(0.5*COUNTIF(Z45,"See Note"))+(3*COUNTIF(AA45,"No"))+COUNTIF(AI45,"Yes")+(0.5*COUNTIF(AI45,"Some"))+COUNTIF(AJ45,"Yes")+(0.5*COUNTIF(AJ45,"Some"))</f>
        <v>2</v>
      </c>
      <c r="F45" s="39">
        <f>(IF(OR(AN45="MPPE-128",AN45="Blowfish-64"),1,(IF(OR(AN45="See Note",AN45="Blowfish-128"),0.5,IF(OR(AN45="AES-128",AN45="AES-160",AN45="AES-192",AN45="AES-256"),0,0)))+(IF(OR(AO45="MPPE-128",AO45="Blowfish-64"),2,(IF(OR(AO45="See Note",AO45="Blowfish-128",AO45=""),1,IF(OR(AO45="AES-128",AO45="AES-160",AO45="AES-192",AO45="AES-256"),0,0)))))))+IF(OR(AP45="MS-CHAPv2",AP45="RSA-RC4",AP45="RSA-1024"),1,IF(OR(AP45="See Note",AP45=""),0.5,IF(OR(AP45="RSA-4096",AP45="RSA-2048",AP45="DH-2048",AP45="CA-4096"),0,0)))+IF(OR(AQ45="MS-CHAPv2",AQ45="RSA-RC4",AQ45="RSA-1024"),2,IF(OR(AQ45="See Note",AQ45=""),1,IF(OR(AQ45="RSA-4096",AQ45="RSA-2048",AQ45="DH-2048"),0,0)))</f>
        <v>2.5</v>
      </c>
      <c r="G45" s="39">
        <f>IF(AR45&lt;3,2,0)+IF(AS45&lt;10,1,IF(AS45="",1,0))+IF(AT45&lt;3,2,IF(AT45&lt;10,1,IF(AT45="",1,0)))</f>
        <v>0</v>
      </c>
      <c r="H45" s="38">
        <f>IF(AV45=0,0,IF(AV45&lt;5,1,IF(AV45&lt;10,2,3)))+IF(AW45=0,0,IF(AW45&lt;3,1,IF(AW45&lt;10,2,3)))+IF(AX45=0,0,IF(AX45&lt;5,1,IF(AX45&lt;10,2,3)))+IF(AY45="A",0,IF(AY45="A+",0,IF(AY45="B",1,5)))+IF(AZ45="Self",0,IF(AZ45="CloudFlare",2,IF(AZ45="Incapsula",2,3)))</f>
        <v>5</v>
      </c>
      <c r="I45" s="39">
        <f aca="1">IF(BA45&lt;PricePercentile33,0,IF(BA45&lt;PricePercentile66,1,2))+IF(BB45&lt;ConPricePercentile33,0,IF(BB45&lt;ConPricePercentile66,1,2))+IF(BC45="Free",0,IF(BC45="Yes",0,1))+IF(BD45="Free",0,IF(BD45&gt;29,0,IF(BD45&gt;13,1,IF(BD45&gt;6,2,3))))</f>
        <v>3</v>
      </c>
      <c r="J45" s="40">
        <f>IF(BE45="Yes",1,0)+IF(BF45="Yes",1,0)+IF(BG45="Yes",1,0)+IF(BH45="No",1,IF(BH45="",0,IF(BH45="Some",0.5,0)))+IF(BI45="No",1,IF(BI45="",0,IF(BI45="Some",0.5,0)))+IF(BJ45="No",1,IF(BJ45="",0,IF(BJ45="Some",0.5,0)))+IF(BK45="",0,1)+IF(BL45="",0,1)</f>
        <v>0</v>
      </c>
      <c r="K45" s="41"/>
      <c r="L45" s="42" t="s">
        <v>181</v>
      </c>
      <c r="M45" s="38" t="str">
        <f>IF(OR(L45="USA",L45="UK",L45="Canada",L45="Australia",L45="New Zealand"),"Five",(IF(OR(L45="Denmark",L45="France",L45="Netherlands",L45="Norway"),"Nine",IF(OR(L45="Belgium",L45="Germany",L45="Italy",L45="Spain",L45="Sweden"),"Fourteen",IF(L45="","Not Disclosed",IF(OR(L45="British Virgin Islands",L45="Gibraltar",L45="British Indian Ocean",L45="Barbados"),"See Note","No"))))))</f>
        <v>Five</v>
      </c>
      <c r="N45" s="40" t="s">
        <v>93</v>
      </c>
      <c r="O45" s="39"/>
      <c r="P45" s="40"/>
      <c r="Q45" s="38" t="s">
        <v>93</v>
      </c>
      <c r="R45" s="39"/>
      <c r="S45" s="39" t="s">
        <v>93</v>
      </c>
      <c r="T45" s="38" t="s">
        <v>100</v>
      </c>
      <c r="U45" s="39" t="s">
        <v>94</v>
      </c>
      <c r="V45" s="39" t="s">
        <v>94</v>
      </c>
      <c r="W45" s="39" t="s">
        <v>94</v>
      </c>
      <c r="X45" s="40" t="str">
        <f>IF(AND(NOT(M45="Five"),AA45="Yes",U45="Yes",OR(T45="Email",T45="Yes"),O45="No"),"Yes","No")</f>
        <v>No</v>
      </c>
      <c r="Y45" s="39" t="s">
        <v>94</v>
      </c>
      <c r="Z45" s="39" t="s">
        <v>94</v>
      </c>
      <c r="AA45" s="40" t="s">
        <v>93</v>
      </c>
      <c r="AB45" s="38"/>
      <c r="AC45" s="39"/>
      <c r="AD45" s="39"/>
      <c r="AE45" s="39"/>
      <c r="AF45" s="39"/>
      <c r="AG45" s="39" t="s">
        <v>93</v>
      </c>
      <c r="AH45" s="40"/>
      <c r="AI45" s="38"/>
      <c r="AJ45" s="39"/>
      <c r="AK45" s="38"/>
      <c r="AL45" s="40"/>
      <c r="AM45" s="38"/>
      <c r="AN45" s="39"/>
      <c r="AO45" s="39" t="s">
        <v>101</v>
      </c>
      <c r="AP45" s="39"/>
      <c r="AQ45" s="40"/>
      <c r="AR45" s="39" t="n">
        <v>4</v>
      </c>
      <c r="AS45" s="39" t="n">
        <v>41</v>
      </c>
      <c r="AT45" s="39" t="n">
        <v>90</v>
      </c>
      <c r="AU45" s="39"/>
      <c r="AV45" s="38" t="n">
        <v>2</v>
      </c>
      <c r="AW45" s="40" t="n">
        <v>2</v>
      </c>
      <c r="AX45" s="38" t="n">
        <v>4</v>
      </c>
      <c r="AY45" s="39" t="s">
        <v>96</v>
      </c>
      <c r="AZ45" s="40" t="s">
        <v>132</v>
      </c>
      <c r="BA45" s="43" t="n">
        <v>3.99000000000000021</v>
      </c>
      <c r="BB45" s="43">
        <f>BA45/AR45</f>
        <v>0.997500000000000142</v>
      </c>
      <c r="BC45" s="39" t="s">
        <v>93</v>
      </c>
      <c r="BD45" s="40" t="n">
        <v>0</v>
      </c>
      <c r="BE45" s="38"/>
      <c r="BF45" s="39"/>
      <c r="BG45" s="40"/>
      <c r="BH45" s="38"/>
      <c r="BI45" s="39"/>
      <c r="BJ45" s="40"/>
      <c r="BK45" s="39"/>
      <c r="BL45" s="40"/>
    </row>
    <row r="46" spans="1:64">
      <c r="A46" s="37" t="s">
        <v>182</v>
      </c>
      <c r="B46" s="38">
        <f>IF(OR(M46="Five"),3,0)+IF(OR(M46="Not Disclosed"),1.5,0)+IF(OR(M46="Nine",M46="Fourteen",M46="See Note",M46="Cooperative"),1,0)+IF(OR(N46="Yes"),2,0)+IF(OR(N46="Not Disclosed"),1.5,0)+IF(OR(N46="Owned"),1,0)</f>
        <v>5</v>
      </c>
      <c r="C46" s="39">
        <f>COUNTIF(P46:S46,"Yes")+(0.5*COUNTIF(P46:S46,""))+(0.5*COUNTIF(P46:S46,"See Note"))+(3*COUNTIF(O46,"Yes"))</f>
        <v>3</v>
      </c>
      <c r="D46" s="40">
        <f>(3*COUNTIF(T46,"No"))+COUNTIF(U46:V46,"No")</f>
        <v>5</v>
      </c>
      <c r="E46" s="39">
        <f>COUNTIF(Y46,"No")+COUNTIF(Z46,"No")+(0.5*COUNTIF(Z46,"See Note"))+(3*COUNTIF(AA46,"No"))+COUNTIF(AI46,"Yes")+(0.5*COUNTIF(AI46,"Some"))+COUNTIF(AJ46,"Yes")+(0.5*COUNTIF(AJ46,"Some"))</f>
        <v>2</v>
      </c>
      <c r="F46" s="39">
        <f>(IF(OR(AN46="MPPE-128",AN46="Blowfish-64"),1,(IF(OR(AN46="See Note",AN46="Blowfish-128"),0.5,IF(OR(AN46="AES-128",AN46="AES-160",AN46="AES-192",AN46="AES-256"),0,0)))+(IF(OR(AO46="MPPE-128",AO46="Blowfish-64"),2,(IF(OR(AO46="See Note",AO46="Blowfish-128",AO46=""),1,IF(OR(AO46="AES-128",AO46="AES-160",AO46="AES-192",AO46="AES-256"),0,0)))))))+IF(OR(AP46="MS-CHAPv2",AP46="RSA-RC4",AP46="RSA-1024"),1,IF(OR(AP46="See Note",AP46=""),0.5,IF(OR(AP46="RSA-4096",AP46="RSA-2048",AP46="DH-2048",AP46="CA-4096"),0,0)))+IF(OR(AQ46="MS-CHAPv2",AQ46="RSA-RC4",AQ46="RSA-1024"),2,IF(OR(AQ46="See Note",AQ46=""),1,IF(OR(AQ46="RSA-4096",AQ46="RSA-2048",AQ46="DH-2048"),0,0)))</f>
        <v>2.5</v>
      </c>
      <c r="G46" s="39">
        <f>IF(AR46&lt;3,2,0)+IF(AS46&lt;10,1,IF(AS46="",1,0))+IF(AT46&lt;3,2,IF(AT46&lt;10,1,IF(AT46="",1,0)))</f>
        <v>2</v>
      </c>
      <c r="H46" s="38">
        <f>IF(AV46=0,0,IF(AV46&lt;5,1,IF(AV46&lt;10,2,3)))+IF(AW46=0,0,IF(AW46&lt;3,1,IF(AW46&lt;10,2,3)))+IF(AX46=0,0,IF(AX46&lt;5,1,IF(AX46&lt;10,2,3)))+IF(AY46="A",0,IF(AY46="A+",0,IF(AY46="B",1,5)))+IF(AZ46="Self",0,IF(AZ46="CloudFlare",2,IF(AZ46="Incapsula",2,3)))</f>
        <v>7</v>
      </c>
      <c r="I46" s="39">
        <f aca="1">IF(BA46&lt;PricePercentile33,0,IF(BA46&lt;PricePercentile66,1,2))+IF(BB46&lt;ConPricePercentile33,0,IF(BB46&lt;ConPricePercentile66,1,2))+IF(BC46="Free",0,IF(BC46="Yes",0,1))+IF(BD46="Free",0,IF(BD46&gt;29,0,IF(BD46&gt;13,1,IF(BD46&gt;6,2,3))))</f>
        <v>4</v>
      </c>
      <c r="J46" s="40">
        <f>IF(BE46="Yes",1,0)+IF(BF46="Yes",1,0)+IF(BG46="Yes",1,0)+IF(BH46="No",1,IF(BH46="",0,IF(BH46="Some",0.5,0)))+IF(BI46="No",1,IF(BI46="",0,IF(BI46="Some",0.5,0)))+IF(BJ46="No",1,IF(BJ46="",0,IF(BJ46="Some",0.5,0)))+IF(BK46="",0,1)+IF(BL46="",0,1)</f>
        <v>0</v>
      </c>
      <c r="K46" s="41"/>
      <c r="L46" s="42" t="s">
        <v>92</v>
      </c>
      <c r="M46" s="38" t="str">
        <f>IF(OR(L46="USA",L46="UK",L46="Canada",L46="Australia",L46="New Zealand"),"Five",(IF(OR(L46="Denmark",L46="France",L46="Netherlands",L46="Norway"),"Nine",IF(OR(L46="Belgium",L46="Germany",L46="Italy",L46="Spain",L46="Sweden"),"Fourteen",IF(L46="","Not Disclosed",IF(OR(L46="British Virgin Islands",L46="Gibraltar",L46="British Indian Ocean",L46="Barbados"),"See Note","No"))))))</f>
        <v>Five</v>
      </c>
      <c r="N46" s="40" t="s">
        <v>93</v>
      </c>
      <c r="O46" s="39"/>
      <c r="P46" s="40"/>
      <c r="Q46" s="38" t="s">
        <v>93</v>
      </c>
      <c r="R46" s="39"/>
      <c r="S46" s="39" t="s">
        <v>93</v>
      </c>
      <c r="T46" s="38" t="s">
        <v>94</v>
      </c>
      <c r="U46" s="39" t="s">
        <v>94</v>
      </c>
      <c r="V46" s="39" t="s">
        <v>94</v>
      </c>
      <c r="W46" s="39" t="s">
        <v>94</v>
      </c>
      <c r="X46" s="40" t="str">
        <f>IF(AND(NOT(M46="Five"),AA46="Yes",U46="Yes",OR(T46="Email",T46="Yes"),O46="No"),"Yes","No")</f>
        <v>No</v>
      </c>
      <c r="Y46" s="39" t="s">
        <v>94</v>
      </c>
      <c r="Z46" s="39" t="s">
        <v>94</v>
      </c>
      <c r="AA46" s="40" t="s">
        <v>93</v>
      </c>
      <c r="AB46" s="38"/>
      <c r="AC46" s="39"/>
      <c r="AD46" s="39"/>
      <c r="AE46" s="39"/>
      <c r="AF46" s="39" t="s">
        <v>93</v>
      </c>
      <c r="AG46" s="39"/>
      <c r="AH46" s="40"/>
      <c r="AI46" s="38"/>
      <c r="AJ46" s="39" t="s">
        <v>94</v>
      </c>
      <c r="AK46" s="38"/>
      <c r="AL46" s="40"/>
      <c r="AM46" s="38"/>
      <c r="AN46" s="39"/>
      <c r="AO46" s="39" t="s">
        <v>101</v>
      </c>
      <c r="AP46" s="39"/>
      <c r="AQ46" s="40"/>
      <c r="AR46" s="39" t="n">
        <v>1</v>
      </c>
      <c r="AS46" s="39" t="n">
        <v>30</v>
      </c>
      <c r="AT46" s="39" t="n">
        <v>150</v>
      </c>
      <c r="AU46" s="39"/>
      <c r="AV46" s="38" t="n">
        <v>6</v>
      </c>
      <c r="AW46" s="40" t="n">
        <v>4</v>
      </c>
      <c r="AX46" s="38" t="n">
        <v>2</v>
      </c>
      <c r="AY46" s="39" t="s">
        <v>96</v>
      </c>
      <c r="AZ46" s="40" t="s">
        <v>132</v>
      </c>
      <c r="BA46" s="43" t="n">
        <v>6.66999999999999993</v>
      </c>
      <c r="BB46" s="43">
        <f>BA46/AR46</f>
        <v>6.66999999999999993</v>
      </c>
      <c r="BC46" s="39" t="s">
        <v>93</v>
      </c>
      <c r="BD46" s="40" t="n">
        <v>30</v>
      </c>
      <c r="BE46" s="38"/>
      <c r="BF46" s="39"/>
      <c r="BG46" s="40"/>
      <c r="BH46" s="38"/>
      <c r="BI46" s="39"/>
      <c r="BJ46" s="40"/>
      <c r="BK46" s="39"/>
      <c r="BL46" s="40"/>
    </row>
    <row r="47" spans="1:64">
      <c r="A47" s="37" t="s">
        <v>183</v>
      </c>
      <c r="B47" s="38">
        <f>IF(OR(M47="Five"),3,0)+IF(OR(M47="Not Disclosed"),1.5,0)+IF(OR(M47="Nine",M47="Fourteen",M47="See Note",M47="Cooperative"),1,0)+IF(OR(N47="Yes"),2,0)+IF(OR(N47="Not Disclosed"),1.5,0)+IF(OR(N47="Owned"),1,0)</f>
        <v>5</v>
      </c>
      <c r="C47" s="39">
        <f>COUNTIF(P47:S47,"Yes")+(0.5*COUNTIF(P47:S47,""))+(0.5*COUNTIF(P47:S47,"See Note"))+(3*COUNTIF(O47,"Yes"))</f>
        <v>2</v>
      </c>
      <c r="D47" s="40">
        <f>(3*COUNTIF(T47,"No"))+COUNTIF(U47:V47,"No")</f>
        <v>1</v>
      </c>
      <c r="E47" s="39">
        <f>COUNTIF(Y47,"No")+COUNTIF(Z47,"No")+(0.5*COUNTIF(Z47,"See Note"))+(3*COUNTIF(AA47,"No"))+COUNTIF(AI47,"Yes")+(0.5*COUNTIF(AI47,"Some"))+COUNTIF(AJ47,"Yes")+(0.5*COUNTIF(AJ47,"Some"))</f>
        <v>1</v>
      </c>
      <c r="F47" s="39">
        <f>(IF(OR(AN47="MPPE-128",AN47="Blowfish-64"),1,(IF(OR(AN47="See Note",AN47="Blowfish-128"),0.5,IF(OR(AN47="AES-128",AN47="AES-160",AN47="AES-192",AN47="AES-256"),0,0)))+(IF(OR(AO47="MPPE-128",AO47="Blowfish-64"),2,(IF(OR(AO47="See Note",AO47="Blowfish-128",AO47=""),1,IF(OR(AO47="AES-128",AO47="AES-160",AO47="AES-192",AO47="AES-256"),0,0)))))))+IF(OR(AP47="MS-CHAPv2",AP47="RSA-RC4",AP47="RSA-1024"),1,IF(OR(AP47="See Note",AP47=""),0.5,IF(OR(AP47="RSA-4096",AP47="RSA-2048",AP47="DH-2048",AP47="CA-4096"),0,0)))+IF(OR(AQ47="MS-CHAPv2",AQ47="RSA-RC4",AQ47="RSA-1024"),2,IF(OR(AQ47="See Note",AQ47=""),1,IF(OR(AQ47="RSA-4096",AQ47="RSA-2048",AQ47="DH-2048"),0,0)))</f>
        <v>2.5</v>
      </c>
      <c r="G47" s="39">
        <f>IF(AR47&lt;3,2,0)+IF(AS47&lt;10,1,IF(AS47="",1,0))+IF(AT47&lt;3,2,IF(AT47&lt;10,1,IF(AT47="",1,0)))</f>
        <v>2</v>
      </c>
      <c r="H47" s="38">
        <f>IF(AV47=0,0,IF(AV47&lt;5,1,IF(AV47&lt;10,2,3)))+IF(AW47=0,0,IF(AW47&lt;3,1,IF(AW47&lt;10,2,3)))+IF(AX47=0,0,IF(AX47&lt;5,1,IF(AX47&lt;10,2,3)))+IF(AY47="A",0,IF(AY47="A+",0,IF(AY47="B",1,5)))+IF(AZ47="Self",0,IF(AZ47="CloudFlare",2,IF(AZ47="Incapsula",2,3)))</f>
        <v>3</v>
      </c>
      <c r="I47" s="39">
        <f aca="1">IF(BA47&lt;PricePercentile33,0,IF(BA47&lt;PricePercentile66,1,2))+IF(BB47&lt;ConPricePercentile33,0,IF(BB47&lt;ConPricePercentile66,1,2))+IF(BC47="Free",0,IF(BC47="Yes",0,1))+IF(BD47="Free",0,IF(BD47&gt;29,0,IF(BD47&gt;13,1,IF(BD47&gt;6,2,3))))</f>
        <v>5</v>
      </c>
      <c r="J47" s="40">
        <f>IF(BE47="Yes",1,0)+IF(BF47="Yes",1,0)+IF(BG47="Yes",1,0)+IF(BH47="No",1,IF(BH47="",0,IF(BH47="Some",0.5,0)))+IF(BI47="No",1,IF(BI47="",0,IF(BI47="Some",0.5,0)))+IF(BJ47="No",1,IF(BJ47="",0,IF(BJ47="Some",0.5,0)))+IF(BK47="",0,1)+IF(BL47="",0,1)</f>
        <v>0</v>
      </c>
      <c r="K47" s="41"/>
      <c r="L47" s="42" t="s">
        <v>92</v>
      </c>
      <c r="M47" s="38" t="str">
        <f>IF(OR(L47="USA",L47="UK",L47="Canada",L47="Australia",L47="New Zealand"),"Five",(IF(OR(L47="Denmark",L47="France",L47="Netherlands",L47="Norway"),"Nine",IF(OR(L47="Belgium",L47="Germany",L47="Italy",L47="Spain",L47="Sweden"),"Fourteen",IF(L47="","Not Disclosed",IF(OR(L47="British Virgin Islands",L47="Gibraltar",L47="British Indian Ocean",L47="Barbados"),"See Note","No"))))))</f>
        <v>Five</v>
      </c>
      <c r="N47" s="40" t="s">
        <v>93</v>
      </c>
      <c r="O47" s="39" t="s">
        <v>94</v>
      </c>
      <c r="P47" s="40" t="s">
        <v>94</v>
      </c>
      <c r="Q47" s="38"/>
      <c r="R47" s="39" t="s">
        <v>93</v>
      </c>
      <c r="S47" s="39"/>
      <c r="T47" s="38" t="s">
        <v>100</v>
      </c>
      <c r="U47" s="39" t="s">
        <v>94</v>
      </c>
      <c r="V47" s="39" t="s">
        <v>93</v>
      </c>
      <c r="W47" s="39" t="s">
        <v>93</v>
      </c>
      <c r="X47" s="40" t="str">
        <f>IF(AND(NOT(M47="Five"),AA47="Yes",U47="Yes",OR(T47="Email",T47="Yes"),O47="No"),"Yes","No")</f>
        <v>No</v>
      </c>
      <c r="Y47" s="39" t="s">
        <v>93</v>
      </c>
      <c r="Z47" s="39" t="s">
        <v>94</v>
      </c>
      <c r="AA47" s="40" t="s">
        <v>93</v>
      </c>
      <c r="AB47" s="38"/>
      <c r="AC47" s="39"/>
      <c r="AD47" s="39"/>
      <c r="AE47" s="39" t="s">
        <v>93</v>
      </c>
      <c r="AF47" s="39"/>
      <c r="AG47" s="39"/>
      <c r="AH47" s="40"/>
      <c r="AI47" s="38" t="s">
        <v>94</v>
      </c>
      <c r="AJ47" s="39" t="s">
        <v>94</v>
      </c>
      <c r="AK47" s="38"/>
      <c r="AL47" s="40"/>
      <c r="AM47" s="38"/>
      <c r="AN47" s="39"/>
      <c r="AO47" s="39"/>
      <c r="AP47" s="39"/>
      <c r="AQ47" s="40"/>
      <c r="AR47" s="39" t="n">
        <v>25</v>
      </c>
      <c r="AS47" s="39" t="n">
        <v>55</v>
      </c>
      <c r="AT47" s="39"/>
      <c r="AU47" s="39" t="s">
        <v>93</v>
      </c>
      <c r="AV47" s="38" t="n">
        <v>1</v>
      </c>
      <c r="AW47" s="40" t="n">
        <v>1</v>
      </c>
      <c r="AX47" s="38" t="n">
        <v>1</v>
      </c>
      <c r="AY47" s="39" t="s">
        <v>96</v>
      </c>
      <c r="AZ47" s="40" t="s">
        <v>97</v>
      </c>
      <c r="BA47" s="43" t="n">
        <v>7.49000000000000021</v>
      </c>
      <c r="BB47" s="43">
        <f>BA47/AR47</f>
        <v>0.299599999999999955</v>
      </c>
      <c r="BC47" s="39" t="s">
        <v>94</v>
      </c>
      <c r="BD47" s="40" t="n">
        <v>7</v>
      </c>
      <c r="BE47" s="38"/>
      <c r="BF47" s="39"/>
      <c r="BG47" s="40"/>
      <c r="BH47" s="38"/>
      <c r="BI47" s="39"/>
      <c r="BJ47" s="40"/>
      <c r="BK47" s="39"/>
      <c r="BL47" s="40"/>
    </row>
    <row r="48" spans="1:64">
      <c r="A48" s="37" t="s">
        <v>184</v>
      </c>
      <c r="B48" s="38">
        <f>IF(OR(M48="Five"),3,0)+IF(OR(M48="Not Disclosed"),1.5,0)+IF(OR(M48="Nine",M48="Fourteen",M48="See Note",M48="Cooperative"),1,0)+IF(OR(N48="Yes"),2,0)+IF(OR(N48="Not Disclosed"),1.5,0)+IF(OR(N48="Owned"),1,0)</f>
        <v>3</v>
      </c>
      <c r="C48" s="39">
        <f>COUNTIF(P48:S48,"Yes")+(0.5*COUNTIF(P48:S48,""))+(0.5*COUNTIF(P48:S48,"See Note"))+(3*COUNTIF(O48,"Yes"))</f>
        <v>3.5</v>
      </c>
      <c r="D48" s="40">
        <f>(3*COUNTIF(T48,"No"))+COUNTIF(U48:V48,"No")</f>
        <v>1</v>
      </c>
      <c r="E48" s="39">
        <f>COUNTIF(Y48,"No")+COUNTIF(Z48,"No")+(0.5*COUNTIF(Z48,"See Note"))+(3*COUNTIF(AA48,"No"))+COUNTIF(AI48,"Yes")+(0.5*COUNTIF(AI48,"Some"))+COUNTIF(AJ48,"Yes")+(0.5*COUNTIF(AJ48,"Some"))</f>
        <v>2</v>
      </c>
      <c r="F48" s="39">
        <f>(IF(OR(AN48="MPPE-128",AN48="Blowfish-64"),1,(IF(OR(AN48="See Note",AN48="Blowfish-128"),0.5,IF(OR(AN48="AES-128",AN48="AES-160",AN48="AES-192",AN48="AES-256"),0,0)))+(IF(OR(AO48="MPPE-128",AO48="Blowfish-64"),2,(IF(OR(AO48="See Note",AO48="Blowfish-128",AO48=""),1,IF(OR(AO48="AES-128",AO48="AES-160",AO48="AES-192",AO48="AES-256"),0,0)))))))+IF(OR(AP48="MS-CHAPv2",AP48="RSA-RC4",AP48="RSA-1024"),1,IF(OR(AP48="See Note",AP48=""),0.5,IF(OR(AP48="RSA-4096",AP48="RSA-2048",AP48="DH-2048",AP48="CA-4096"),0,0)))+IF(OR(AQ48="MS-CHAPv2",AQ48="RSA-RC4",AQ48="RSA-1024"),2,IF(OR(AQ48="See Note",AQ48=""),1,IF(OR(AQ48="RSA-4096",AQ48="RSA-2048",AQ48="DH-2048"),0,0)))</f>
        <v>2.5</v>
      </c>
      <c r="G48" s="39">
        <f>IF(AR48&lt;3,2,0)+IF(AS48&lt;10,1,IF(AS48="",1,0))+IF(AT48&lt;3,2,IF(AT48&lt;10,1,IF(AT48="",1,0)))</f>
        <v>2</v>
      </c>
      <c r="H48" s="38">
        <f>IF(AV48=0,0,IF(AV48&lt;5,1,IF(AV48&lt;10,2,3)))+IF(AW48=0,0,IF(AW48&lt;3,1,IF(AW48&lt;10,2,3)))+IF(AX48=0,0,IF(AX48&lt;5,1,IF(AX48&lt;10,2,3)))+IF(AY48="A",0,IF(AY48="A+",0,IF(AY48="B",1,5)))+IF(AZ48="Self",0,IF(AZ48="CloudFlare",2,IF(AZ48="Incapsula",2,3)))</f>
        <v>3</v>
      </c>
      <c r="I48" s="39">
        <f aca="1">IF(BA48&lt;PricePercentile33,0,IF(BA48&lt;PricePercentile66,1,2))+IF(BB48&lt;ConPricePercentile33,0,IF(BB48&lt;ConPricePercentile66,1,2))+IF(BC48="Free",0,IF(BC48="Yes",0,1))+IF(BD48="Free",0,IF(BD48&gt;29,0,IF(BD48&gt;13,1,IF(BD48&gt;6,2,3))))</f>
        <v>4</v>
      </c>
      <c r="J48" s="40">
        <f>IF(BE48="Yes",1,0)+IF(BF48="Yes",1,0)+IF(BG48="Yes",1,0)+IF(BH48="No",1,IF(BH48="",0,IF(BH48="Some",0.5,0)))+IF(BI48="No",1,IF(BI48="",0,IF(BI48="Some",0.5,0)))+IF(BJ48="No",1,IF(BJ48="",0,IF(BJ48="Some",0.5,0)))+IF(BK48="",0,1)+IF(BL48="",0,1)</f>
        <v>1</v>
      </c>
      <c r="K48" s="41"/>
      <c r="L48" s="42"/>
      <c r="M48" s="38" t="str">
        <f>IF(OR(L48="USA",L48="UK",L48="Canada",L48="Australia",L48="New Zealand"),"Five",(IF(OR(L48="Denmark",L48="France",L48="Netherlands",L48="Norway"),"Nine",IF(OR(L48="Belgium",L48="Germany",L48="Italy",L48="Spain",L48="Sweden"),"Fourteen",IF(L48="","Not Disclosed",IF(OR(L48="British Virgin Islands",L48="Gibraltar",L48="British Indian Ocean",L48="Barbados"),"See Note","No"))))))</f>
        <v>Not Disclosed</v>
      </c>
      <c r="N48" s="40" t="s">
        <v>166</v>
      </c>
      <c r="O48" s="39"/>
      <c r="P48" s="40"/>
      <c r="Q48" s="38" t="s">
        <v>93</v>
      </c>
      <c r="R48" s="39" t="s">
        <v>93</v>
      </c>
      <c r="S48" s="39" t="s">
        <v>93</v>
      </c>
      <c r="T48" s="38" t="s">
        <v>100</v>
      </c>
      <c r="U48" s="39" t="s">
        <v>93</v>
      </c>
      <c r="V48" s="39" t="s">
        <v>94</v>
      </c>
      <c r="W48" s="39" t="s">
        <v>94</v>
      </c>
      <c r="X48" s="40" t="str">
        <f>IF(AND(NOT(M48="Five"),AA48="Yes",U48="Yes",OR(T48="Email",T48="Yes"),O48="No"),"Yes","No")</f>
        <v>No</v>
      </c>
      <c r="Y48" s="39" t="s">
        <v>94</v>
      </c>
      <c r="Z48" s="39" t="s">
        <v>94</v>
      </c>
      <c r="AA48" s="40" t="s">
        <v>93</v>
      </c>
      <c r="AB48" s="38"/>
      <c r="AC48" s="39"/>
      <c r="AD48" s="39"/>
      <c r="AE48" s="39"/>
      <c r="AF48" s="39" t="s">
        <v>93</v>
      </c>
      <c r="AG48" s="39"/>
      <c r="AH48" s="40"/>
      <c r="AI48" s="38"/>
      <c r="AJ48" s="39"/>
      <c r="AK48" s="38"/>
      <c r="AL48" s="40"/>
      <c r="AM48" s="38"/>
      <c r="AN48" s="39"/>
      <c r="AO48" s="39" t="s">
        <v>101</v>
      </c>
      <c r="AP48" s="39"/>
      <c r="AQ48" s="40"/>
      <c r="AR48" s="39" t="n">
        <v>5</v>
      </c>
      <c r="AS48" s="39" t="n">
        <v>40</v>
      </c>
      <c r="AT48" s="39"/>
      <c r="AU48" s="39"/>
      <c r="AV48" s="38" t="n">
        <v>2</v>
      </c>
      <c r="AW48" s="40" t="n">
        <v>0</v>
      </c>
      <c r="AX48" s="38" t="n">
        <v>5</v>
      </c>
      <c r="AY48" s="39" t="s">
        <v>96</v>
      </c>
      <c r="AZ48" s="40" t="s">
        <v>97</v>
      </c>
      <c r="BA48" s="43" t="n">
        <v>4.58000000000000007</v>
      </c>
      <c r="BB48" s="43">
        <f>BA48/AR48</f>
        <v>0.916000000000000014</v>
      </c>
      <c r="BC48" s="39" t="s">
        <v>93</v>
      </c>
      <c r="BD48" s="40" t="n">
        <v>0</v>
      </c>
      <c r="BE48" s="38"/>
      <c r="BF48" s="39" t="s">
        <v>93</v>
      </c>
      <c r="BG48" s="40"/>
      <c r="BH48" s="38"/>
      <c r="BI48" s="39"/>
      <c r="BJ48" s="40"/>
      <c r="BK48" s="39"/>
      <c r="BL48" s="40"/>
    </row>
    <row r="49" spans="1:64">
      <c r="A49" s="37" t="s">
        <v>185</v>
      </c>
      <c r="B49" s="38">
        <f>IF(OR(M49="Five"),3,0)+IF(OR(M49="Not Disclosed"),1.5,0)+IF(OR(M49="Nine",M49="Fourteen",M49="See Note",M49="Cooperative"),1,0)+IF(OR(N49="Yes"),2,0)+IF(OR(N49="Not Disclosed"),1.5,0)+IF(OR(N49="Owned"),1,0)</f>
        <v>0</v>
      </c>
      <c r="C49" s="39">
        <f>COUNTIF(P49:S49,"Yes")+(0.5*COUNTIF(P49:S49,""))+(0.5*COUNTIF(P49:S49,"See Note"))+(3*COUNTIF(O49,"Yes"))</f>
        <v>3</v>
      </c>
      <c r="D49" s="40">
        <f>(3*COUNTIF(T49,"No"))+COUNTIF(U49:V49,"No")</f>
        <v>2</v>
      </c>
      <c r="E49" s="39">
        <f>COUNTIF(Y49,"No")+COUNTIF(Z49,"No")+(0.5*COUNTIF(Z49,"See Note"))+(3*COUNTIF(AA49,"No"))+COUNTIF(AI49,"Yes")+(0.5*COUNTIF(AI49,"Some"))+COUNTIF(AJ49,"Yes")+(0.5*COUNTIF(AJ49,"Some"))</f>
        <v>2</v>
      </c>
      <c r="F49" s="39">
        <f>(IF(OR(AN49="MPPE-128",AN49="Blowfish-64"),1,(IF(OR(AN49="See Note",AN49="Blowfish-128"),0.5,IF(OR(AN49="AES-128",AN49="AES-160",AN49="AES-192",AN49="AES-256"),0,0)))+(IF(OR(AO49="MPPE-128",AO49="Blowfish-64"),2,(IF(OR(AO49="See Note",AO49="Blowfish-128",AO49=""),1,IF(OR(AO49="AES-128",AO49="AES-160",AO49="AES-192",AO49="AES-256"),0,0)))))))+IF(OR(AP49="MS-CHAPv2",AP49="RSA-RC4",AP49="RSA-1024"),1,IF(OR(AP49="See Note",AP49=""),0.5,IF(OR(AP49="RSA-4096",AP49="RSA-2048",AP49="DH-2048",AP49="CA-4096"),0,0)))+IF(OR(AQ49="MS-CHAPv2",AQ49="RSA-RC4",AQ49="RSA-1024"),2,IF(OR(AQ49="See Note",AQ49=""),1,IF(OR(AQ49="RSA-4096",AQ49="RSA-2048",AQ49="DH-2048"),0,0)))</f>
        <v>0</v>
      </c>
      <c r="G49" s="39">
        <f>IF(AR49&lt;3,2,0)+IF(AS49&lt;10,1,IF(AS49="",1,0))+IF(AT49&lt;3,2,IF(AT49&lt;10,1,IF(AT49="",1,0)))</f>
        <v>2</v>
      </c>
      <c r="H49" s="38">
        <f>IF(AV49=0,0,IF(AV49&lt;5,1,IF(AV49&lt;10,2,3)))+IF(AW49=0,0,IF(AW49&lt;3,1,IF(AW49&lt;10,2,3)))+IF(AX49=0,0,IF(AX49&lt;5,1,IF(AX49&lt;10,2,3)))+IF(AY49="A",0,IF(AY49="A+",0,IF(AY49="B",1,5)))+IF(AZ49="Self",0,IF(AZ49="CloudFlare",2,IF(AZ49="Incapsula",2,3)))</f>
        <v>4</v>
      </c>
      <c r="I49" s="39">
        <f aca="1">IF(BA49&lt;PricePercentile33,0,IF(BA49&lt;PricePercentile66,1,2))+IF(BB49&lt;ConPricePercentile33,0,IF(BB49&lt;ConPricePercentile66,1,2))+IF(BC49="Free",0,IF(BC49="Yes",0,1))+IF(BD49="Free",0,IF(BD49&gt;29,0,IF(BD49&gt;13,1,IF(BD49&gt;6,2,3))))</f>
        <v>4</v>
      </c>
      <c r="J49" s="40">
        <f>IF(BE49="Yes",1,0)+IF(BF49="Yes",1,0)+IF(BG49="Yes",1,0)+IF(BH49="No",1,IF(BH49="",0,IF(BH49="Some",0.5,0)))+IF(BI49="No",1,IF(BI49="",0,IF(BI49="Some",0.5,0)))+IF(BJ49="No",1,IF(BJ49="",0,IF(BJ49="Some",0.5,0)))+IF(BK49="",0,1)+IF(BL49="",0,1)</f>
        <v>5</v>
      </c>
      <c r="K49" s="41"/>
      <c r="L49" s="42" t="s">
        <v>186</v>
      </c>
      <c r="M49" s="38" t="str">
        <f>IF(OR(L49="USA",L49="UK",L49="Canada",L49="Australia",L49="New Zealand"),"Five",(IF(OR(L49="Denmark",L49="France",L49="Netherlands",L49="Norway"),"Nine",IF(OR(L49="Belgium",L49="Germany",L49="Italy",L49="Spain",L49="Sweden"),"Fourteen",IF(L49="","Not Disclosed",IF(OR(L49="British Virgin Islands",L49="Gibraltar",L49="British Indian Ocean",L49="Barbados"),"See Note","No"))))))</f>
        <v>No</v>
      </c>
      <c r="N49" s="40" t="s">
        <v>94</v>
      </c>
      <c r="O49" s="39"/>
      <c r="P49" s="40"/>
      <c r="Q49" s="38"/>
      <c r="R49" s="39" t="s">
        <v>93</v>
      </c>
      <c r="S49" s="39" t="s">
        <v>93</v>
      </c>
      <c r="T49" s="38" t="s">
        <v>93</v>
      </c>
      <c r="U49" s="39" t="s">
        <v>94</v>
      </c>
      <c r="V49" s="39" t="s">
        <v>94</v>
      </c>
      <c r="W49" s="39" t="s">
        <v>94</v>
      </c>
      <c r="X49" s="40" t="str">
        <f>IF(AND(NOT(M49="Five"),AA49="Yes",U49="Yes",OR(T49="Email",T49="Yes"),O49="No"),"Yes","No")</f>
        <v>No</v>
      </c>
      <c r="Y49" s="39" t="s">
        <v>93</v>
      </c>
      <c r="Z49" s="39" t="s">
        <v>94</v>
      </c>
      <c r="AA49" s="40" t="s">
        <v>93</v>
      </c>
      <c r="AB49" s="38"/>
      <c r="AC49" s="39"/>
      <c r="AD49" s="39"/>
      <c r="AE49" s="39"/>
      <c r="AF49" s="39"/>
      <c r="AG49" s="39"/>
      <c r="AH49" s="40"/>
      <c r="AI49" s="38" t="s">
        <v>95</v>
      </c>
      <c r="AJ49" s="39" t="s">
        <v>95</v>
      </c>
      <c r="AK49" s="38"/>
      <c r="AL49" s="40"/>
      <c r="AM49" s="38"/>
      <c r="AN49" s="39"/>
      <c r="AO49" s="39" t="s">
        <v>105</v>
      </c>
      <c r="AP49" s="39" t="s">
        <v>145</v>
      </c>
      <c r="AQ49" s="40" t="s">
        <v>145</v>
      </c>
      <c r="AR49" s="39" t="n">
        <v>3</v>
      </c>
      <c r="AS49" s="39" t="n">
        <v>19</v>
      </c>
      <c r="AT49" s="39"/>
      <c r="AU49" s="39"/>
      <c r="AV49" s="38" t="n">
        <v>1</v>
      </c>
      <c r="AW49" s="40" t="n">
        <v>0</v>
      </c>
      <c r="AX49" s="38" t="n">
        <v>10</v>
      </c>
      <c r="AY49" s="39" t="s">
        <v>102</v>
      </c>
      <c r="AZ49" s="40" t="s">
        <v>97</v>
      </c>
      <c r="BA49" s="43" t="n">
        <v>4.16000000000000014</v>
      </c>
      <c r="BB49" s="43">
        <f>BA49/AR49</f>
        <v>1.38666666666667005</v>
      </c>
      <c r="BC49" s="39" t="s">
        <v>93</v>
      </c>
      <c r="BD49" s="40" t="n">
        <v>0</v>
      </c>
      <c r="BE49" s="38"/>
      <c r="BF49" s="39" t="s">
        <v>93</v>
      </c>
      <c r="BG49" s="40" t="s">
        <v>93</v>
      </c>
      <c r="BH49" s="38" t="s">
        <v>94</v>
      </c>
      <c r="BI49" s="39" t="s">
        <v>94</v>
      </c>
      <c r="BJ49" s="40" t="s">
        <v>94</v>
      </c>
      <c r="BK49" s="39"/>
      <c r="BL49" s="40"/>
    </row>
    <row r="50" spans="1:64">
      <c r="A50" s="37" t="s">
        <v>187</v>
      </c>
      <c r="B50" s="38">
        <f>IF(OR(M50="Five"),3,0)+IF(OR(M50="Not Disclosed"),1.5,0)+IF(OR(M50="Nine",M50="Fourteen",M50="See Note",M50="Cooperative"),1,0)+IF(OR(N50="Yes"),2,0)+IF(OR(N50="Not Disclosed"),1.5,0)+IF(OR(N50="Owned"),1,0)</f>
        <v>1</v>
      </c>
      <c r="C50" s="39">
        <f>COUNTIF(P50:S50,"Yes")+(0.5*COUNTIF(P50:S50,""))+(0.5*COUNTIF(P50:S50,"See Note"))+(3*COUNTIF(O50,"Yes"))</f>
        <v>0</v>
      </c>
      <c r="D50" s="40">
        <f>(3*COUNTIF(T50,"No"))+COUNTIF(U50:V50,"No")</f>
        <v>1</v>
      </c>
      <c r="E50" s="39">
        <f>COUNTIF(Y50,"No")+COUNTIF(Z50,"No")+(0.5*COUNTIF(Z50,"See Note"))+(3*COUNTIF(AA50,"No"))+COUNTIF(AI50,"Yes")+(0.5*COUNTIF(AI50,"Some"))+COUNTIF(AJ50,"Yes")+(0.5*COUNTIF(AJ50,"Some"))</f>
        <v>2</v>
      </c>
      <c r="F50" s="39">
        <f>(IF(OR(AN50="MPPE-128",AN50="Blowfish-64"),1,(IF(OR(AN50="See Note",AN50="Blowfish-128"),0.5,IF(OR(AN50="AES-128",AN50="AES-160",AN50="AES-192",AN50="AES-256"),0,0)))+(IF(OR(AO50="MPPE-128",AO50="Blowfish-64"),2,(IF(OR(AO50="See Note",AO50="Blowfish-128",AO50=""),1,IF(OR(AO50="AES-128",AO50="AES-160",AO50="AES-192",AO50="AES-256"),0,0)))))))+IF(OR(AP50="MS-CHAPv2",AP50="RSA-RC4",AP50="RSA-1024"),1,IF(OR(AP50="See Note",AP50=""),0.5,IF(OR(AP50="RSA-4096",AP50="RSA-2048",AP50="DH-2048",AP50="CA-4096"),0,0)))+IF(OR(AQ50="MS-CHAPv2",AQ50="RSA-RC4",AQ50="RSA-1024"),2,IF(OR(AQ50="See Note",AQ50=""),1,IF(OR(AQ50="RSA-4096",AQ50="RSA-2048",AQ50="DH-2048"),0,0)))</f>
        <v>2.5</v>
      </c>
      <c r="G50" s="39">
        <f>IF(AR50&lt;3,2,0)+IF(AS50&lt;10,1,IF(AS50="",1,0))+IF(AT50&lt;3,2,IF(AT50&lt;10,1,IF(AT50="",1,0)))</f>
        <v>2</v>
      </c>
      <c r="H50" s="38">
        <f>IF(AV50=0,0,IF(AV50&lt;5,1,IF(AV50&lt;10,2,3)))+IF(AW50=0,0,IF(AW50&lt;3,1,IF(AW50&lt;10,2,3)))+IF(AX50=0,0,IF(AX50&lt;5,1,IF(AX50&lt;10,2,3)))+IF(AY50="A",0,IF(AY50="A+",0,IF(AY50="B",1,5)))+IF(AZ50="Self",0,IF(AZ50="CloudFlare",2,IF(AZ50="Incapsula",2,3)))</f>
        <v>1</v>
      </c>
      <c r="I50" s="39">
        <f aca="1">IF(BA50&lt;PricePercentile33,0,IF(BA50&lt;PricePercentile66,1,2))+IF(BB50&lt;ConPricePercentile33,0,IF(BB50&lt;ConPricePercentile66,1,2))+IF(BC50="Free",0,IF(BC50="Yes",0,1))+IF(BD50="Free",0,IF(BD50&gt;29,0,IF(BD50&gt;13,1,IF(BD50&gt;6,2,3))))</f>
        <v>1</v>
      </c>
      <c r="J50" s="40">
        <f>IF(BE50="Yes",1,0)+IF(BF50="Yes",1,0)+IF(BG50="Yes",1,0)+IF(BH50="No",1,IF(BH50="",0,IF(BH50="Some",0.5,0)))+IF(BI50="No",1,IF(BI50="",0,IF(BI50="Some",0.5,0)))+IF(BJ50="No",1,IF(BJ50="",0,IF(BJ50="Some",0.5,0)))+IF(BK50="",0,1)+IF(BL50="",0,1)</f>
        <v>4</v>
      </c>
      <c r="K50" s="41"/>
      <c r="L50" s="42" t="s">
        <v>123</v>
      </c>
      <c r="M50" s="38" t="str">
        <f>IF(OR(L50="USA",L50="UK",L50="Canada",L50="Australia",L50="New Zealand"),"Five",(IF(OR(L50="Denmark",L50="France",L50="Netherlands",L50="Norway"),"Nine",IF(OR(L50="Belgium",L50="Germany",L50="Italy",L50="Spain",L50="Sweden"),"Fourteen",IF(L50="","Not Disclosed",IF(OR(L50="British Virgin Islands",L50="Gibraltar",L50="British Indian Ocean",L50="Barbados"),"See Note","No"))))))</f>
        <v>Fourteen</v>
      </c>
      <c r="N50" s="40" t="s">
        <v>94</v>
      </c>
      <c r="O50" s="39" t="s">
        <v>94</v>
      </c>
      <c r="P50" s="40" t="s">
        <v>94</v>
      </c>
      <c r="Q50" s="38" t="s">
        <v>94</v>
      </c>
      <c r="R50" s="39" t="s">
        <v>94</v>
      </c>
      <c r="S50" s="39" t="s">
        <v>94</v>
      </c>
      <c r="T50" s="38" t="s">
        <v>100</v>
      </c>
      <c r="U50" s="39" t="s">
        <v>93</v>
      </c>
      <c r="V50" s="39" t="s">
        <v>94</v>
      </c>
      <c r="W50" s="39" t="s">
        <v>94</v>
      </c>
      <c r="X50" s="40" t="str">
        <f>IF(AND(NOT(M50="Five"),AA50="Yes",U50="Yes",OR(T50="Email",T50="Yes"),O50="No"),"Yes","No")</f>
        <v>Yes</v>
      </c>
      <c r="Y50" s="39" t="s">
        <v>94</v>
      </c>
      <c r="Z50" s="39" t="s">
        <v>93</v>
      </c>
      <c r="AA50" s="40" t="s">
        <v>93</v>
      </c>
      <c r="AB50" s="38"/>
      <c r="AC50" s="39"/>
      <c r="AD50" s="39"/>
      <c r="AE50" s="39"/>
      <c r="AF50" s="39"/>
      <c r="AG50" s="39"/>
      <c r="AH50" s="40"/>
      <c r="AI50" s="38" t="s">
        <v>93</v>
      </c>
      <c r="AJ50" s="39" t="s">
        <v>94</v>
      </c>
      <c r="AK50" s="38"/>
      <c r="AL50" s="40"/>
      <c r="AM50" s="38"/>
      <c r="AN50" s="39"/>
      <c r="AO50" s="39"/>
      <c r="AP50" s="39" t="s">
        <v>101</v>
      </c>
      <c r="AQ50" s="40" t="s">
        <v>101</v>
      </c>
      <c r="AR50" s="39" t="n">
        <v>3</v>
      </c>
      <c r="AS50" s="39" t="n">
        <v>19</v>
      </c>
      <c r="AT50" s="39"/>
      <c r="AU50" s="39"/>
      <c r="AV50" s="38" t="n">
        <v>3</v>
      </c>
      <c r="AW50" s="40" t="n">
        <v>0</v>
      </c>
      <c r="AX50" s="38" t="n">
        <v>0</v>
      </c>
      <c r="AY50" s="39" t="s">
        <v>102</v>
      </c>
      <c r="AZ50" s="40" t="s">
        <v>97</v>
      </c>
      <c r="BA50" s="43" t="n">
        <v>3</v>
      </c>
      <c r="BB50" s="43">
        <f>BA50/AR50</f>
        <v>1</v>
      </c>
      <c r="BC50" s="39" t="s">
        <v>94</v>
      </c>
      <c r="BD50" s="40" t="n">
        <v>30</v>
      </c>
      <c r="BE50" s="38"/>
      <c r="BF50" s="39" t="s">
        <v>93</v>
      </c>
      <c r="BG50" s="40"/>
      <c r="BH50" s="38" t="s">
        <v>94</v>
      </c>
      <c r="BI50" s="39" t="s">
        <v>94</v>
      </c>
      <c r="BJ50" s="40" t="s">
        <v>94</v>
      </c>
      <c r="BK50" s="39"/>
      <c r="BL50" s="40"/>
    </row>
    <row r="51" spans="1:64">
      <c r="A51" s="37" t="s">
        <v>188</v>
      </c>
      <c r="B51" s="38">
        <f>IF(OR(M51="Five"),3,0)+IF(OR(M51="Not Disclosed"),1.5,0)+IF(OR(M51="Nine",M51="Fourteen",M51="See Note",M51="Cooperative"),1,0)+IF(OR(N51="Yes"),2,0)+IF(OR(N51="Not Disclosed"),1.5,0)+IF(OR(N51="Owned"),1,0)</f>
        <v>5</v>
      </c>
      <c r="C51" s="39">
        <f>COUNTIF(P51:S51,"Yes")+(0.5*COUNTIF(P51:S51,""))+(0.5*COUNTIF(P51:S51,"See Note"))+(3*COUNTIF(O51,"Yes"))</f>
        <v>3</v>
      </c>
      <c r="D51" s="40">
        <f>(3*COUNTIF(T51,"No"))+COUNTIF(U51:V51,"No")</f>
        <v>4</v>
      </c>
      <c r="E51" s="39">
        <f>COUNTIF(Y51,"No")+COUNTIF(Z51,"No")+(0.5*COUNTIF(Z51,"See Note"))+(3*COUNTIF(AA51,"No"))+COUNTIF(AI51,"Yes")+(0.5*COUNTIF(AI51,"Some"))+COUNTIF(AJ51,"Yes")+(0.5*COUNTIF(AJ51,"Some"))</f>
        <v>2.5</v>
      </c>
      <c r="F51" s="39">
        <f>(IF(OR(AN51="MPPE-128",AN51="Blowfish-64"),1,(IF(OR(AN51="See Note",AN51="Blowfish-128"),0.5,IF(OR(AN51="AES-128",AN51="AES-160",AN51="AES-192",AN51="AES-256"),0,0)))+(IF(OR(AO51="MPPE-128",AO51="Blowfish-64"),2,(IF(OR(AO51="See Note",AO51="Blowfish-128",AO51=""),1,IF(OR(AO51="AES-128",AO51="AES-160",AO51="AES-192",AO51="AES-256"),0,0)))))))+IF(OR(AP51="MS-CHAPv2",AP51="RSA-RC4",AP51="RSA-1024"),1,IF(OR(AP51="See Note",AP51=""),0.5,IF(OR(AP51="RSA-4096",AP51="RSA-2048",AP51="DH-2048",AP51="CA-4096"),0,0)))+IF(OR(AQ51="MS-CHAPv2",AQ51="RSA-RC4",AQ51="RSA-1024"),2,IF(OR(AQ51="See Note",AQ51=""),1,IF(OR(AQ51="RSA-4096",AQ51="RSA-2048",AQ51="DH-2048"),0,0)))</f>
        <v>2.5</v>
      </c>
      <c r="G51" s="39">
        <f>IF(AR51&lt;3,2,0)+IF(AS51&lt;10,1,IF(AS51="",1,0))+IF(AT51&lt;3,2,IF(AT51&lt;10,1,IF(AT51="",1,0)))</f>
        <v>0</v>
      </c>
      <c r="H51" s="38">
        <f>IF(AV51=0,0,IF(AV51&lt;5,1,IF(AV51&lt;10,2,3)))+IF(AW51=0,0,IF(AW51&lt;3,1,IF(AW51&lt;10,2,3)))+IF(AX51=0,0,IF(AX51&lt;5,1,IF(AX51&lt;10,2,3)))+IF(AY51="A",0,IF(AY51="A+",0,IF(AY51="B",1,5)))+IF(AZ51="Self",0,IF(AZ51="CloudFlare",2,IF(AZ51="Incapsula",2,3)))</f>
        <v>8</v>
      </c>
      <c r="I51" s="39">
        <f aca="1">IF(BA51&lt;PricePercentile33,0,IF(BA51&lt;PricePercentile66,1,2))+IF(BB51&lt;ConPricePercentile33,0,IF(BB51&lt;ConPricePercentile66,1,2))+IF(BC51="Free",0,IF(BC51="Yes",0,1))+IF(BD51="Free",0,IF(BD51&gt;29,0,IF(BD51&gt;13,1,IF(BD51&gt;6,2,3))))</f>
        <v>6</v>
      </c>
      <c r="J51" s="40">
        <f>IF(BE51="Yes",1,0)+IF(BF51="Yes",1,0)+IF(BG51="Yes",1,0)+IF(BH51="No",1,IF(BH51="",0,IF(BH51="Some",0.5,0)))+IF(BI51="No",1,IF(BI51="",0,IF(BI51="Some",0.5,0)))+IF(BJ51="No",1,IF(BJ51="",0,IF(BJ51="Some",0.5,0)))+IF(BK51="",0,1)+IF(BL51="",0,1)</f>
        <v>0</v>
      </c>
      <c r="K51" s="41"/>
      <c r="L51" s="42" t="s">
        <v>92</v>
      </c>
      <c r="M51" s="38" t="str">
        <f>IF(OR(L51="USA",L51="UK",L51="Canada",L51="Australia",L51="New Zealand"),"Five",(IF(OR(L51="Denmark",L51="France",L51="Netherlands",L51="Norway"),"Nine",IF(OR(L51="Belgium",L51="Germany",L51="Italy",L51="Spain",L51="Sweden"),"Fourteen",IF(L51="","Not Disclosed",IF(OR(L51="British Virgin Islands",L51="Gibraltar",L51="British Indian Ocean",L51="Barbados"),"See Note","No"))))))</f>
        <v>Five</v>
      </c>
      <c r="N51" s="40" t="s">
        <v>93</v>
      </c>
      <c r="O51" s="39" t="s">
        <v>94</v>
      </c>
      <c r="P51" s="40"/>
      <c r="Q51" s="38" t="s">
        <v>93</v>
      </c>
      <c r="R51" s="39" t="s">
        <v>93</v>
      </c>
      <c r="S51" s="39"/>
      <c r="T51" s="38" t="s">
        <v>94</v>
      </c>
      <c r="U51" s="39" t="s">
        <v>93</v>
      </c>
      <c r="V51" s="39" t="s">
        <v>94</v>
      </c>
      <c r="W51" s="39" t="s">
        <v>94</v>
      </c>
      <c r="X51" s="40" t="str">
        <f>IF(AND(NOT(M51="Five"),AA51="Yes",U51="Yes",OR(T51="Email",T51="Yes"),O51="No"),"Yes","No")</f>
        <v>No</v>
      </c>
      <c r="Y51" s="39" t="s">
        <v>94</v>
      </c>
      <c r="Z51" s="39" t="s">
        <v>94</v>
      </c>
      <c r="AA51" s="40" t="s">
        <v>93</v>
      </c>
      <c r="AB51" s="38"/>
      <c r="AC51" s="39"/>
      <c r="AD51" s="39"/>
      <c r="AE51" s="39"/>
      <c r="AF51" s="39"/>
      <c r="AG51" s="39"/>
      <c r="AH51" s="40"/>
      <c r="AI51" s="38"/>
      <c r="AJ51" s="39" t="s">
        <v>95</v>
      </c>
      <c r="AK51" s="38"/>
      <c r="AL51" s="40"/>
      <c r="AM51" s="38"/>
      <c r="AN51" s="39"/>
      <c r="AO51" s="39"/>
      <c r="AP51" s="39"/>
      <c r="AQ51" s="40"/>
      <c r="AR51" s="39" t="n">
        <v>3</v>
      </c>
      <c r="AS51" s="39" t="n">
        <v>16</v>
      </c>
      <c r="AT51" s="39" t="n">
        <v>54</v>
      </c>
      <c r="AU51" s="39"/>
      <c r="AV51" s="38" t="n">
        <v>3</v>
      </c>
      <c r="AW51" s="40" t="n">
        <v>2</v>
      </c>
      <c r="AX51" s="38" t="n">
        <v>10</v>
      </c>
      <c r="AY51" s="39" t="s">
        <v>96</v>
      </c>
      <c r="AZ51" s="40" t="s">
        <v>150</v>
      </c>
      <c r="BA51" s="43" t="n">
        <v>4.99000000000000021</v>
      </c>
      <c r="BB51" s="43">
        <f>BA51/AR51</f>
        <v>1.66333333333333</v>
      </c>
      <c r="BC51" s="39" t="s">
        <v>94</v>
      </c>
      <c r="BD51" s="40" t="n">
        <v>3</v>
      </c>
      <c r="BE51" s="38"/>
      <c r="BF51" s="39"/>
      <c r="BG51" s="40"/>
      <c r="BH51" s="38"/>
      <c r="BI51" s="39"/>
      <c r="BJ51" s="40"/>
      <c r="BK51" s="39"/>
      <c r="BL51" s="40"/>
    </row>
    <row r="52" spans="1:64">
      <c r="A52" s="37" t="s">
        <v>189</v>
      </c>
      <c r="B52" s="38">
        <f>IF(OR(M52="Five"),3,0)+IF(OR(M52="Not Disclosed"),1.5,0)+IF(OR(M52="Nine",M52="Fourteen",M52="See Note",M52="Cooperative"),1,0)+IF(OR(N52="Yes"),2,0)+IF(OR(N52="Not Disclosed"),1.5,0)+IF(OR(N52="Owned"),1,0)</f>
        <v>3</v>
      </c>
      <c r="C52" s="39">
        <f>COUNTIF(P52:S52,"Yes")+(0.5*COUNTIF(P52:S52,""))+(0.5*COUNTIF(P52:S52,"See Note"))+(3*COUNTIF(O52,"Yes"))</f>
        <v>2</v>
      </c>
      <c r="D52" s="40">
        <f>(3*COUNTIF(T52,"No"))+COUNTIF(U52:V52,"No")</f>
        <v>5</v>
      </c>
      <c r="E52" s="39">
        <f>COUNTIF(Y52,"No")+COUNTIF(Z52,"No")+(0.5*COUNTIF(Z52,"See Note"))+(3*COUNTIF(AA52,"No"))+COUNTIF(AI52,"Yes")+(0.5*COUNTIF(AI52,"Some"))+COUNTIF(AJ52,"Yes")+(0.5*COUNTIF(AJ52,"Some"))</f>
        <v>1</v>
      </c>
      <c r="F52" s="39">
        <f>(IF(OR(AN52="MPPE-128",AN52="Blowfish-64"),1,(IF(OR(AN52="See Note",AN52="Blowfish-128"),0.5,IF(OR(AN52="AES-128",AN52="AES-160",AN52="AES-192",AN52="AES-256"),0,0)))+(IF(OR(AO52="MPPE-128",AO52="Blowfish-64"),2,(IF(OR(AO52="See Note",AO52="Blowfish-128",AO52=""),1,IF(OR(AO52="AES-128",AO52="AES-160",AO52="AES-192",AO52="AES-256"),0,0)))))))+IF(OR(AP52="MS-CHAPv2",AP52="RSA-RC4",AP52="RSA-1024"),1,IF(OR(AP52="See Note",AP52=""),0.5,IF(OR(AP52="RSA-4096",AP52="RSA-2048",AP52="DH-2048",AP52="CA-4096"),0,0)))+IF(OR(AQ52="MS-CHAPv2",AQ52="RSA-RC4",AQ52="RSA-1024"),2,IF(OR(AQ52="See Note",AQ52=""),1,IF(OR(AQ52="RSA-4096",AQ52="RSA-2048",AQ52="DH-2048"),0,0)))</f>
        <v>2.5</v>
      </c>
      <c r="G52" s="39">
        <f>IF(AR52&lt;3,2,0)+IF(AS52&lt;10,1,IF(AS52="",1,0))+IF(AT52&lt;3,2,IF(AT52&lt;10,1,IF(AT52="",1,0)))</f>
        <v>2</v>
      </c>
      <c r="H52" s="38">
        <f>IF(AV52=0,0,IF(AV52&lt;5,1,IF(AV52&lt;10,2,3)))+IF(AW52=0,0,IF(AW52&lt;3,1,IF(AW52&lt;10,2,3)))+IF(AX52=0,0,IF(AX52&lt;5,1,IF(AX52&lt;10,2,3)))+IF(AY52="A",0,IF(AY52="A+",0,IF(AY52="B",1,5)))+IF(AZ52="Self",0,IF(AZ52="CloudFlare",2,IF(AZ52="Incapsula",2,3)))</f>
        <v>12</v>
      </c>
      <c r="I52" s="39">
        <f aca="1">IF(BA52&lt;PricePercentile33,0,IF(BA52&lt;PricePercentile66,1,2))+IF(BB52&lt;ConPricePercentile33,0,IF(BB52&lt;ConPricePercentile66,1,2))+IF(BC52="Free",0,IF(BC52="Yes",0,1))+IF(BD52="Free",0,IF(BD52&gt;29,0,IF(BD52&gt;13,1,IF(BD52&gt;6,2,3))))</f>
        <v>4</v>
      </c>
      <c r="J52" s="40">
        <f>IF(BE52="Yes",1,0)+IF(BF52="Yes",1,0)+IF(BG52="Yes",1,0)+IF(BH52="No",1,IF(BH52="",0,IF(BH52="Some",0.5,0)))+IF(BI52="No",1,IF(BI52="",0,IF(BI52="Some",0.5,0)))+IF(BJ52="No",1,IF(BJ52="",0,IF(BJ52="Some",0.5,0)))+IF(BK52="",0,1)+IF(BL52="",0,1)</f>
        <v>2.5</v>
      </c>
      <c r="K52" s="41"/>
      <c r="L52" s="42" t="s">
        <v>128</v>
      </c>
      <c r="M52" s="38" t="str">
        <f>IF(OR(L52="USA",L52="UK",L52="Canada",L52="Australia",L52="New Zealand"),"Five",(IF(OR(L52="Denmark",L52="France",L52="Netherlands",L52="Norway"),"Nine",IF(OR(L52="Belgium",L52="Germany",L52="Italy",L52="Spain",L52="Sweden"),"Fourteen",IF(L52="","Not Disclosed",IF(OR(L52="British Virgin Islands",L52="Gibraltar",L52="British Indian Ocean",L52="Barbados"),"See Note","No"))))))</f>
        <v>Five</v>
      </c>
      <c r="N52" s="40" t="s">
        <v>94</v>
      </c>
      <c r="O52" s="39"/>
      <c r="P52" s="40"/>
      <c r="Q52" s="38"/>
      <c r="R52" s="39"/>
      <c r="S52" s="39"/>
      <c r="T52" s="38" t="s">
        <v>94</v>
      </c>
      <c r="U52" s="39" t="s">
        <v>94</v>
      </c>
      <c r="V52" s="39" t="s">
        <v>94</v>
      </c>
      <c r="W52" s="39" t="s">
        <v>93</v>
      </c>
      <c r="X52" s="40" t="str">
        <f>IF(AND(NOT(M52="Five"),AA52="Yes",U52="Yes",OR(T52="Email",T52="Yes"),O52="No"),"Yes","No")</f>
        <v>No</v>
      </c>
      <c r="Y52" s="39" t="s">
        <v>101</v>
      </c>
      <c r="Z52" s="39" t="s">
        <v>94</v>
      </c>
      <c r="AA52" s="40"/>
      <c r="AB52" s="38"/>
      <c r="AC52" s="39"/>
      <c r="AD52" s="39"/>
      <c r="AE52" s="39"/>
      <c r="AF52" s="39"/>
      <c r="AG52" s="39"/>
      <c r="AH52" s="40"/>
      <c r="AI52" s="38"/>
      <c r="AJ52" s="39"/>
      <c r="AK52" s="38"/>
      <c r="AL52" s="40"/>
      <c r="AM52" s="38"/>
      <c r="AN52" s="39"/>
      <c r="AO52" s="39"/>
      <c r="AP52" s="39"/>
      <c r="AQ52" s="40"/>
      <c r="AR52" s="39" t="n">
        <v>1</v>
      </c>
      <c r="AS52" s="39" t="n">
        <v>20</v>
      </c>
      <c r="AT52" s="39" t="n">
        <v>26</v>
      </c>
      <c r="AU52" s="39"/>
      <c r="AV52" s="38" t="n">
        <v>30</v>
      </c>
      <c r="AW52" s="40" t="n">
        <v>14</v>
      </c>
      <c r="AX52" s="38" t="n">
        <v>32</v>
      </c>
      <c r="AY52" s="39" t="s">
        <v>96</v>
      </c>
      <c r="AZ52" s="40" t="s">
        <v>150</v>
      </c>
      <c r="BA52" s="43" t="n">
        <v>2.77000000000000002</v>
      </c>
      <c r="BB52" s="43">
        <f>BA52/AR52</f>
        <v>2.77000000000000002</v>
      </c>
      <c r="BC52" s="39" t="s">
        <v>93</v>
      </c>
      <c r="BD52" s="40" t="n">
        <v>0</v>
      </c>
      <c r="BE52" s="38"/>
      <c r="BF52" s="39"/>
      <c r="BG52" s="40"/>
      <c r="BH52" s="38" t="s">
        <v>93</v>
      </c>
      <c r="BI52" s="39" t="s">
        <v>95</v>
      </c>
      <c r="BJ52" s="40" t="s">
        <v>94</v>
      </c>
      <c r="BK52" s="39"/>
      <c r="BL52" s="40" t="s">
        <v>94</v>
      </c>
    </row>
    <row r="53" spans="1:64">
      <c r="A53" s="37" t="s">
        <v>190</v>
      </c>
      <c r="B53" s="38">
        <f>IF(OR(M53="Five"),3,0)+IF(OR(M53="Not Disclosed"),1.5,0)+IF(OR(M53="Nine",M53="Fourteen",M53="See Note",M53="Cooperative"),1,0)+IF(OR(N53="Yes"),2,0)+IF(OR(N53="Not Disclosed"),1.5,0)+IF(OR(N53="Owned"),1,0)</f>
        <v>5</v>
      </c>
      <c r="C53" s="39">
        <f>COUNTIF(P53:S53,"Yes")+(0.5*COUNTIF(P53:S53,""))+(0.5*COUNTIF(P53:S53,"See Note"))+(3*COUNTIF(O53,"Yes"))</f>
        <v>2</v>
      </c>
      <c r="D53" s="40">
        <f>(3*COUNTIF(T53,"No"))+COUNTIF(U53:V53,"No")</f>
        <v>1</v>
      </c>
      <c r="E53" s="39">
        <f>COUNTIF(Y53,"No")+COUNTIF(Z53,"No")+(0.5*COUNTIF(Z53,"See Note"))+(3*COUNTIF(AA53,"No"))+COUNTIF(AI53,"Yes")+(0.5*COUNTIF(AI53,"Some"))+COUNTIF(AJ53,"Yes")+(0.5*COUNTIF(AJ53,"Some"))</f>
        <v>2</v>
      </c>
      <c r="F53" s="39">
        <f>(IF(OR(AN53="MPPE-128",AN53="Blowfish-64"),1,(IF(OR(AN53="See Note",AN53="Blowfish-128"),0.5,IF(OR(AN53="AES-128",AN53="AES-160",AN53="AES-192",AN53="AES-256"),0,0)))+(IF(OR(AO53="MPPE-128",AO53="Blowfish-64"),2,(IF(OR(AO53="See Note",AO53="Blowfish-128",AO53=""),1,IF(OR(AO53="AES-128",AO53="AES-160",AO53="AES-192",AO53="AES-256"),0,0)))))))+IF(OR(AP53="MS-CHAPv2",AP53="RSA-RC4",AP53="RSA-1024"),1,IF(OR(AP53="See Note",AP53=""),0.5,IF(OR(AP53="RSA-4096",AP53="RSA-2048",AP53="DH-2048",AP53="CA-4096"),0,0)))+IF(OR(AQ53="MS-CHAPv2",AQ53="RSA-RC4",AQ53="RSA-1024"),2,IF(OR(AQ53="See Note",AQ53=""),1,IF(OR(AQ53="RSA-4096",AQ53="RSA-2048",AQ53="DH-2048"),0,0)))</f>
        <v>2.5</v>
      </c>
      <c r="G53" s="39">
        <f>IF(AR53&lt;3,2,0)+IF(AS53&lt;10,1,IF(AS53="",1,0))+IF(AT53&lt;3,2,IF(AT53&lt;10,1,IF(AT53="",1,0)))</f>
        <v>2</v>
      </c>
      <c r="H53" s="38">
        <f>IF(AV53=0,0,IF(AV53&lt;5,1,IF(AV53&lt;10,2,3)))+IF(AW53=0,0,IF(AW53&lt;3,1,IF(AW53&lt;10,2,3)))+IF(AX53=0,0,IF(AX53&lt;5,1,IF(AX53&lt;10,2,3)))+IF(AY53="A",0,IF(AY53="A+",0,IF(AY53="B",1,5)))+IF(AZ53="Self",0,IF(AZ53="CloudFlare",2,IF(AZ53="Incapsula",2,3)))</f>
        <v>1</v>
      </c>
      <c r="I53" s="39">
        <f aca="1">IF(BA53&lt;PricePercentile33,0,IF(BA53&lt;PricePercentile66,1,2))+IF(BB53&lt;ConPricePercentile33,0,IF(BB53&lt;ConPricePercentile66,1,2))+IF(BC53="Free",0,IF(BC53="Yes",0,1))+IF(BD53="Free",0,IF(BD53&gt;29,0,IF(BD53&gt;13,1,IF(BD53&gt;6,2,3))))</f>
        <v>7</v>
      </c>
      <c r="J53" s="40">
        <f>IF(BE53="Yes",1,0)+IF(BF53="Yes",1,0)+IF(BG53="Yes",1,0)+IF(BH53="No",1,IF(BH53="",0,IF(BH53="Some",0.5,0)))+IF(BI53="No",1,IF(BI53="",0,IF(BI53="Some",0.5,0)))+IF(BJ53="No",1,IF(BJ53="",0,IF(BJ53="Some",0.5,0)))+IF(BK53="",0,1)+IF(BL53="",0,1)</f>
        <v>4</v>
      </c>
      <c r="K53" s="41"/>
      <c r="L53" s="42" t="s">
        <v>92</v>
      </c>
      <c r="M53" s="38" t="str">
        <f>IF(OR(L53="USA",L53="UK",L53="Canada",L53="Australia",L53="New Zealand"),"Five",(IF(OR(L53="Denmark",L53="France",L53="Netherlands",L53="Norway"),"Nine",IF(OR(L53="Belgium",L53="Germany",L53="Italy",L53="Spain",L53="Sweden"),"Fourteen",IF(L53="","Not Disclosed",IF(OR(L53="British Virgin Islands",L53="Gibraltar",L53="British Indian Ocean",L53="Barbados"),"See Note","No"))))))</f>
        <v>Five</v>
      </c>
      <c r="N53" s="40" t="s">
        <v>93</v>
      </c>
      <c r="O53" s="39"/>
      <c r="P53" s="40"/>
      <c r="Q53" s="38"/>
      <c r="R53" s="39"/>
      <c r="S53" s="39"/>
      <c r="T53" s="38" t="s">
        <v>100</v>
      </c>
      <c r="U53" s="39" t="s">
        <v>93</v>
      </c>
      <c r="V53" s="39" t="s">
        <v>94</v>
      </c>
      <c r="W53" s="39" t="s">
        <v>94</v>
      </c>
      <c r="X53" s="40" t="str">
        <f>IF(AND(NOT(M53="Five"),AA53="Yes",U53="Yes",OR(T53="Email",T53="Yes"),O53="No"),"Yes","No")</f>
        <v>No</v>
      </c>
      <c r="Y53" s="39" t="s">
        <v>94</v>
      </c>
      <c r="Z53" s="39" t="s">
        <v>94</v>
      </c>
      <c r="AA53" s="40" t="s">
        <v>93</v>
      </c>
      <c r="AB53" s="38"/>
      <c r="AC53" s="39"/>
      <c r="AD53" s="39"/>
      <c r="AE53" s="39"/>
      <c r="AF53" s="39"/>
      <c r="AG53" s="39"/>
      <c r="AH53" s="40"/>
      <c r="AI53" s="38"/>
      <c r="AJ53" s="39"/>
      <c r="AK53" s="38"/>
      <c r="AL53" s="40"/>
      <c r="AM53" s="38"/>
      <c r="AN53" s="39"/>
      <c r="AO53" s="39"/>
      <c r="AP53" s="39"/>
      <c r="AQ53" s="40"/>
      <c r="AR53" s="39" t="n">
        <v>1</v>
      </c>
      <c r="AS53" s="39" t="n">
        <v>44</v>
      </c>
      <c r="AT53" s="39" t="n">
        <v>138</v>
      </c>
      <c r="AU53" s="39"/>
      <c r="AV53" s="38" t="n">
        <v>0</v>
      </c>
      <c r="AW53" s="40" t="n">
        <v>0</v>
      </c>
      <c r="AX53" s="38" t="n">
        <v>0</v>
      </c>
      <c r="AY53" s="39" t="s">
        <v>114</v>
      </c>
      <c r="AZ53" s="40" t="s">
        <v>97</v>
      </c>
      <c r="BA53" s="43" t="n">
        <v>6.25</v>
      </c>
      <c r="BB53" s="43">
        <f>BA53/AR53</f>
        <v>6.25</v>
      </c>
      <c r="BC53" s="39" t="s">
        <v>94</v>
      </c>
      <c r="BD53" s="40" t="n">
        <v>0</v>
      </c>
      <c r="BE53" s="38"/>
      <c r="BF53" s="39"/>
      <c r="BG53" s="40"/>
      <c r="BH53" s="38" t="s">
        <v>94</v>
      </c>
      <c r="BI53" s="39" t="s">
        <v>94</v>
      </c>
      <c r="BJ53" s="40" t="s">
        <v>94</v>
      </c>
      <c r="BK53" s="39"/>
      <c r="BL53" s="40" t="s">
        <v>94</v>
      </c>
    </row>
    <row r="54" spans="1:64">
      <c r="A54" s="37" t="s">
        <v>191</v>
      </c>
      <c r="B54" s="38">
        <f>IF(OR(M54="Five"),3,0)+IF(OR(M54="Not Disclosed"),1.5,0)+IF(OR(M54="Nine",M54="Fourteen",M54="See Note",M54="Cooperative"),1,0)+IF(OR(N54="Yes"),2,0)+IF(OR(N54="Not Disclosed"),1.5,0)+IF(OR(N54="Owned"),1,0)</f>
        <v>1</v>
      </c>
      <c r="C54" s="39">
        <f>COUNTIF(P54:S54,"Yes")+(0.5*COUNTIF(P54:S54,""))+(0.5*COUNTIF(P54:S54,"See Note"))+(3*COUNTIF(O54,"Yes"))</f>
        <v>1</v>
      </c>
      <c r="D54" s="40">
        <f>(3*COUNTIF(T54,"No"))+COUNTIF(U54:V54,"No")</f>
        <v>5</v>
      </c>
      <c r="E54" s="39">
        <f>COUNTIF(Y54,"No")+COUNTIF(Z54,"No")+(0.5*COUNTIF(Z54,"See Note"))+(3*COUNTIF(AA54,"No"))+COUNTIF(AI54,"Yes")+(0.5*COUNTIF(AI54,"Some"))+COUNTIF(AJ54,"Yes")+(0.5*COUNTIF(AJ54,"Some"))</f>
        <v>2.5</v>
      </c>
      <c r="F54" s="39">
        <f>(IF(OR(AN54="MPPE-128",AN54="Blowfish-64"),1,(IF(OR(AN54="See Note",AN54="Blowfish-128"),0.5,IF(OR(AN54="AES-128",AN54="AES-160",AN54="AES-192",AN54="AES-256"),0,0)))+(IF(OR(AO54="MPPE-128",AO54="Blowfish-64"),2,(IF(OR(AO54="See Note",AO54="Blowfish-128",AO54=""),1,IF(OR(AO54="AES-128",AO54="AES-160",AO54="AES-192",AO54="AES-256"),0,0)))))))+IF(OR(AP54="MS-CHAPv2",AP54="RSA-RC4",AP54="RSA-1024"),1,IF(OR(AP54="See Note",AP54=""),0.5,IF(OR(AP54="RSA-4096",AP54="RSA-2048",AP54="DH-2048",AP54="CA-4096"),0,0)))+IF(OR(AQ54="MS-CHAPv2",AQ54="RSA-RC4",AQ54="RSA-1024"),2,IF(OR(AQ54="See Note",AQ54=""),1,IF(OR(AQ54="RSA-4096",AQ54="RSA-2048",AQ54="DH-2048"),0,0)))</f>
        <v>2.5</v>
      </c>
      <c r="G54" s="39">
        <f>IF(AR54&lt;3,2,0)+IF(AS54&lt;10,1,IF(AS54="",1,0))+IF(AT54&lt;3,2,IF(AT54&lt;10,1,IF(AT54="",1,0)))</f>
        <v>2</v>
      </c>
      <c r="H54" s="38">
        <f>IF(AV54=0,0,IF(AV54&lt;5,1,IF(AV54&lt;10,2,3)))+IF(AW54=0,0,IF(AW54&lt;3,1,IF(AW54&lt;10,2,3)))+IF(AX54=0,0,IF(AX54&lt;5,1,IF(AX54&lt;10,2,3)))+IF(AY54="A",0,IF(AY54="A+",0,IF(AY54="B",1,5)))+IF(AZ54="Self",0,IF(AZ54="CloudFlare",2,IF(AZ54="Incapsula",2,3)))</f>
        <v>5</v>
      </c>
      <c r="I54" s="39">
        <f aca="1">IF(BA54&lt;PricePercentile33,0,IF(BA54&lt;PricePercentile66,1,2))+IF(BB54&lt;ConPricePercentile33,0,IF(BB54&lt;ConPricePercentile66,1,2))+IF(BC54="Free",0,IF(BC54="Yes",0,1))+IF(BD54="Free",0,IF(BD54&gt;29,0,IF(BD54&gt;13,1,IF(BD54&gt;6,2,3))))</f>
        <v>4</v>
      </c>
      <c r="J54" s="40">
        <f>IF(BE54="Yes",1,0)+IF(BF54="Yes",1,0)+IF(BG54="Yes",1,0)+IF(BH54="No",1,IF(BH54="",0,IF(BH54="Some",0.5,0)))+IF(BI54="No",1,IF(BI54="",0,IF(BI54="Some",0.5,0)))+IF(BJ54="No",1,IF(BJ54="",0,IF(BJ54="Some",0.5,0)))+IF(BK54="",0,1)+IF(BL54="",0,1)</f>
        <v>6</v>
      </c>
      <c r="K54" s="41"/>
      <c r="L54" s="42" t="s">
        <v>192</v>
      </c>
      <c r="M54" s="38" t="str">
        <f>IF(OR(L54="USA",L54="UK",L54="Canada",L54="Australia",L54="New Zealand"),"Five",(IF(OR(L54="Denmark",L54="France",L54="Netherlands",L54="Norway"),"Nine",IF(OR(L54="Belgium",L54="Germany",L54="Italy",L54="Spain",L54="Sweden"),"Fourteen",IF(L54="","Not Disclosed",IF(OR(L54="British Virgin Islands",L54="Gibraltar",L54="British Indian Ocean",L54="Barbados"),"See Note","No"))))))</f>
        <v>Nine</v>
      </c>
      <c r="N54" s="40" t="s">
        <v>94</v>
      </c>
      <c r="O54" s="39" t="s">
        <v>94</v>
      </c>
      <c r="P54" s="40" t="s">
        <v>94</v>
      </c>
      <c r="Q54" s="38" t="s">
        <v>94</v>
      </c>
      <c r="R54" s="39" t="s">
        <v>93</v>
      </c>
      <c r="S54" s="39" t="s">
        <v>94</v>
      </c>
      <c r="T54" s="38" t="s">
        <v>94</v>
      </c>
      <c r="U54" s="39" t="s">
        <v>94</v>
      </c>
      <c r="V54" s="39" t="s">
        <v>94</v>
      </c>
      <c r="W54" s="39" t="s">
        <v>94</v>
      </c>
      <c r="X54" s="40" t="str">
        <f>IF(AND(NOT(M54="Five"),AA54="Yes",U54="Yes",OR(T54="Email",T54="Yes"),O54="No"),"Yes","No")</f>
        <v>No</v>
      </c>
      <c r="Y54" s="39" t="s">
        <v>94</v>
      </c>
      <c r="Z54" s="39" t="s">
        <v>94</v>
      </c>
      <c r="AA54" s="40" t="s">
        <v>93</v>
      </c>
      <c r="AB54" s="38"/>
      <c r="AC54" s="39"/>
      <c r="AD54" s="39"/>
      <c r="AE54" s="39"/>
      <c r="AF54" s="39"/>
      <c r="AG54" s="39"/>
      <c r="AH54" s="40"/>
      <c r="AI54" s="38"/>
      <c r="AJ54" s="39" t="s">
        <v>95</v>
      </c>
      <c r="AK54" s="38"/>
      <c r="AL54" s="40"/>
      <c r="AM54" s="38"/>
      <c r="AN54" s="39"/>
      <c r="AO54" s="39"/>
      <c r="AP54" s="39"/>
      <c r="AQ54" s="40"/>
      <c r="AR54" s="39" t="n">
        <v>1</v>
      </c>
      <c r="AS54" s="39" t="n">
        <v>31</v>
      </c>
      <c r="AT54" s="39" t="n">
        <v>55</v>
      </c>
      <c r="AU54" s="39"/>
      <c r="AV54" s="38" t="n">
        <v>0</v>
      </c>
      <c r="AW54" s="40" t="n">
        <v>6</v>
      </c>
      <c r="AX54" s="38" t="n">
        <v>25</v>
      </c>
      <c r="AY54" s="39" t="s">
        <v>96</v>
      </c>
      <c r="AZ54" s="40" t="s">
        <v>97</v>
      </c>
      <c r="BA54" s="43" t="n">
        <v>5.59999999999999964</v>
      </c>
      <c r="BB54" s="43">
        <f>BA54/AR54</f>
        <v>5.59999999999999964</v>
      </c>
      <c r="BC54" s="39" t="s">
        <v>94</v>
      </c>
      <c r="BD54" s="40" t="n">
        <v>30</v>
      </c>
      <c r="BE54" s="38" t="s">
        <v>93</v>
      </c>
      <c r="BF54" s="39" t="s">
        <v>93</v>
      </c>
      <c r="BG54" s="40"/>
      <c r="BH54" s="38" t="s">
        <v>94</v>
      </c>
      <c r="BI54" s="39" t="s">
        <v>94</v>
      </c>
      <c r="BJ54" s="40" t="s">
        <v>94</v>
      </c>
      <c r="BK54" s="39"/>
      <c r="BL54" s="40" t="s">
        <v>94</v>
      </c>
    </row>
    <row r="55" spans="1:64">
      <c r="A55" s="37" t="s">
        <v>193</v>
      </c>
      <c r="B55" s="38">
        <f>IF(OR(M55="Five"),3,0)+IF(OR(M55="Not Disclosed"),1.5,0)+IF(OR(M55="Nine",M55="Fourteen",M55="See Note",M55="Cooperative"),1,0)+IF(OR(N55="Yes"),2,0)+IF(OR(N55="Not Disclosed"),1.5,0)+IF(OR(N55="Owned"),1,0)</f>
        <v>5</v>
      </c>
      <c r="C55" s="39">
        <f>COUNTIF(P55:S55,"Yes")+(0.5*COUNTIF(P55:S55,""))+(0.5*COUNTIF(P55:S55,"See Note"))+(3*COUNTIF(O55,"Yes"))</f>
        <v>3</v>
      </c>
      <c r="D55" s="40">
        <f>(3*COUNTIF(T55,"No"))+COUNTIF(U55:V55,"No")</f>
        <v>5</v>
      </c>
      <c r="E55" s="39">
        <f>COUNTIF(Y55,"No")+COUNTIF(Z55,"No")+(0.5*COUNTIF(Z55,"See Note"))+(3*COUNTIF(AA55,"No"))+COUNTIF(AI55,"Yes")+(0.5*COUNTIF(AI55,"Some"))+COUNTIF(AJ55,"Yes")+(0.5*COUNTIF(AJ55,"Some"))</f>
        <v>5.5</v>
      </c>
      <c r="F55" s="39">
        <f>(IF(OR(AN55="MPPE-128",AN55="Blowfish-64"),1,(IF(OR(AN55="See Note",AN55="Blowfish-128"),0.5,IF(OR(AN55="AES-128",AN55="AES-160",AN55="AES-192",AN55="AES-256"),0,0)))+(IF(OR(AO55="MPPE-128",AO55="Blowfish-64"),2,(IF(OR(AO55="See Note",AO55="Blowfish-128",AO55=""),1,IF(OR(AO55="AES-128",AO55="AES-160",AO55="AES-192",AO55="AES-256"),0,0)))))))+IF(OR(AP55="MS-CHAPv2",AP55="RSA-RC4",AP55="RSA-1024"),1,IF(OR(AP55="See Note",AP55=""),0.5,IF(OR(AP55="RSA-4096",AP55="RSA-2048",AP55="DH-2048",AP55="CA-4096"),0,0)))+IF(OR(AQ55="MS-CHAPv2",AQ55="RSA-RC4",AQ55="RSA-1024"),2,IF(OR(AQ55="See Note",AQ55=""),1,IF(OR(AQ55="RSA-4096",AQ55="RSA-2048",AQ55="DH-2048"),0,0)))</f>
        <v>2.5</v>
      </c>
      <c r="G55" s="39">
        <f>IF(AR55&lt;3,2,0)+IF(AS55&lt;10,1,IF(AS55="",1,0))+IF(AT55&lt;3,2,IF(AT55&lt;10,1,IF(AT55="",1,0)))</f>
        <v>5</v>
      </c>
      <c r="H55" s="38">
        <f>IF(AV55=0,0,IF(AV55&lt;5,1,IF(AV55&lt;10,2,3)))+IF(AW55=0,0,IF(AW55&lt;3,1,IF(AW55&lt;10,2,3)))+IF(AX55=0,0,IF(AX55&lt;5,1,IF(AX55&lt;10,2,3)))+IF(AY55="A",0,IF(AY55="A+",0,IF(AY55="B",1,5)))+IF(AZ55="Self",0,IF(AZ55="CloudFlare",2,IF(AZ55="Incapsula",2,3)))</f>
        <v>8</v>
      </c>
      <c r="I55" s="39">
        <f aca="1">IF(BA55&lt;PricePercentile33,0,IF(BA55&lt;PricePercentile66,1,2))+IF(BB55&lt;ConPricePercentile33,0,IF(BB55&lt;ConPricePercentile66,1,2))+IF(BC55="Free",0,IF(BC55="Yes",0,1))+IF(BD55="Free",0,IF(BD55&gt;29,0,IF(BD55&gt;13,1,IF(BD55&gt;6,2,3))))</f>
        <v>6</v>
      </c>
      <c r="J55" s="40">
        <f>IF(BE55="Yes",1,0)+IF(BF55="Yes",1,0)+IF(BG55="Yes",1,0)+IF(BH55="No",1,IF(BH55="",0,IF(BH55="Some",0.5,0)))+IF(BI55="No",1,IF(BI55="",0,IF(BI55="Some",0.5,0)))+IF(BJ55="No",1,IF(BJ55="",0,IF(BJ55="Some",0.5,0)))+IF(BK55="",0,1)+IF(BL55="",0,1)</f>
        <v>3</v>
      </c>
      <c r="K55" s="41"/>
      <c r="L55" s="42" t="s">
        <v>92</v>
      </c>
      <c r="M55" s="38" t="str">
        <f>IF(OR(L55="USA",L55="UK",L55="Canada",L55="Australia",L55="New Zealand"),"Five",(IF(OR(L55="Denmark",L55="France",L55="Netherlands",L55="Norway"),"Nine",IF(OR(L55="Belgium",L55="Germany",L55="Italy",L55="Spain",L55="Sweden"),"Fourteen",IF(L55="","Not Disclosed",IF(OR(L55="British Virgin Islands",L55="Gibraltar",L55="British Indian Ocean",L55="Barbados"),"See Note","No"))))))</f>
        <v>Five</v>
      </c>
      <c r="N55" s="40" t="s">
        <v>93</v>
      </c>
      <c r="O55" s="39"/>
      <c r="P55" s="40"/>
      <c r="Q55" s="38" t="s">
        <v>93</v>
      </c>
      <c r="R55" s="39" t="s">
        <v>93</v>
      </c>
      <c r="S55" s="39"/>
      <c r="T55" s="38" t="s">
        <v>94</v>
      </c>
      <c r="U55" s="39" t="s">
        <v>94</v>
      </c>
      <c r="V55" s="39" t="s">
        <v>94</v>
      </c>
      <c r="W55" s="39" t="s">
        <v>94</v>
      </c>
      <c r="X55" s="40" t="str">
        <f>IF(AND(NOT(M55="Five"),AA55="Yes",U55="Yes",OR(T55="Email",T55="Yes"),O55="No"),"Yes","No")</f>
        <v>No</v>
      </c>
      <c r="Y55" s="39" t="s">
        <v>94</v>
      </c>
      <c r="Z55" s="39" t="s">
        <v>94</v>
      </c>
      <c r="AA55" s="40" t="s">
        <v>94</v>
      </c>
      <c r="AB55" s="38"/>
      <c r="AC55" s="39"/>
      <c r="AD55" s="39"/>
      <c r="AE55" s="39"/>
      <c r="AF55" s="39"/>
      <c r="AG55" s="39"/>
      <c r="AH55" s="40"/>
      <c r="AI55" s="38" t="s">
        <v>95</v>
      </c>
      <c r="AJ55" s="39"/>
      <c r="AK55" s="38"/>
      <c r="AL55" s="40"/>
      <c r="AM55" s="38"/>
      <c r="AN55" s="39"/>
      <c r="AO55" s="39"/>
      <c r="AP55" s="39"/>
      <c r="AQ55" s="40"/>
      <c r="AR55" s="39" t="n">
        <v>1</v>
      </c>
      <c r="AS55" s="39"/>
      <c r="AT55" s="39"/>
      <c r="AU55" s="39"/>
      <c r="AV55" s="38" t="n">
        <v>2</v>
      </c>
      <c r="AW55" s="40" t="n">
        <v>1</v>
      </c>
      <c r="AX55" s="38" t="n">
        <v>8</v>
      </c>
      <c r="AY55" s="39" t="s">
        <v>114</v>
      </c>
      <c r="AZ55" s="40" t="s">
        <v>150</v>
      </c>
      <c r="BA55" s="43" t="n">
        <v>5.99000000000000021</v>
      </c>
      <c r="BB55" s="43">
        <f>BA55/AR55</f>
        <v>5.99000000000000021</v>
      </c>
      <c r="BC55" s="39" t="s">
        <v>93</v>
      </c>
      <c r="BD55" s="40" t="n">
        <v>0</v>
      </c>
      <c r="BE55" s="38"/>
      <c r="BF55" s="39"/>
      <c r="BG55" s="40"/>
      <c r="BH55" s="38" t="s">
        <v>94</v>
      </c>
      <c r="BI55" s="39" t="s">
        <v>94</v>
      </c>
      <c r="BJ55" s="40" t="s">
        <v>94</v>
      </c>
      <c r="BK55" s="39"/>
      <c r="BL55" s="40"/>
    </row>
    <row r="56" spans="1:64">
      <c r="A56" s="37" t="s">
        <v>194</v>
      </c>
      <c r="B56" s="38">
        <f>IF(OR(M56="Five"),3,0)+IF(OR(M56="Not Disclosed"),1.5,0)+IF(OR(M56="Nine",M56="Fourteen",M56="See Note",M56="Cooperative"),1,0)+IF(OR(N56="Yes"),2,0)+IF(OR(N56="Not Disclosed"),1.5,0)+IF(OR(N56="Owned"),1,0)</f>
        <v>1</v>
      </c>
      <c r="C56" s="39">
        <f>COUNTIF(P56:S56,"Yes")+(0.5*COUNTIF(P56:S56,""))+(0.5*COUNTIF(P56:S56,"See Note"))+(3*COUNTIF(O56,"Yes"))</f>
        <v>2.5</v>
      </c>
      <c r="D56" s="40">
        <f>(3*COUNTIF(T56,"No"))+COUNTIF(U56:V56,"No")</f>
        <v>2</v>
      </c>
      <c r="E56" s="39">
        <f>COUNTIF(Y56,"No")+COUNTIF(Z56,"No")+(0.5*COUNTIF(Z56,"See Note"))+(3*COUNTIF(AA56,"No"))+COUNTIF(AI56,"Yes")+(0.5*COUNTIF(AI56,"Some"))+COUNTIF(AJ56,"Yes")+(0.5*COUNTIF(AJ56,"Some"))</f>
        <v>5</v>
      </c>
      <c r="F56" s="39">
        <f>(IF(OR(AN56="MPPE-128",AN56="Blowfish-64"),1,(IF(OR(AN56="See Note",AN56="Blowfish-128"),0.5,IF(OR(AN56="AES-128",AN56="AES-160",AN56="AES-192",AN56="AES-256"),0,0)))+(IF(OR(AO56="MPPE-128",AO56="Blowfish-64"),2,(IF(OR(AO56="See Note",AO56="Blowfish-128",AO56=""),1,IF(OR(AO56="AES-128",AO56="AES-160",AO56="AES-192",AO56="AES-256"),0,0)))))))+IF(OR(AP56="MS-CHAPv2",AP56="RSA-RC4",AP56="RSA-1024"),1,IF(OR(AP56="See Note",AP56=""),0.5,IF(OR(AP56="RSA-4096",AP56="RSA-2048",AP56="DH-2048",AP56="CA-4096"),0,0)))+IF(OR(AQ56="MS-CHAPv2",AQ56="RSA-RC4",AQ56="RSA-1024"),2,IF(OR(AQ56="See Note",AQ56=""),1,IF(OR(AQ56="RSA-4096",AQ56="RSA-2048",AQ56="DH-2048"),0,0)))</f>
        <v>2.5</v>
      </c>
      <c r="G56" s="39">
        <f>IF(AR56&lt;3,2,0)+IF(AS56&lt;10,1,IF(AS56="",1,0))+IF(AT56&lt;3,2,IF(AT56&lt;10,1,IF(AT56="",1,0)))</f>
        <v>1</v>
      </c>
      <c r="H56" s="38">
        <f>IF(AV56=0,0,IF(AV56&lt;5,1,IF(AV56&lt;10,2,3)))+IF(AW56=0,0,IF(AW56&lt;3,1,IF(AW56&lt;10,2,3)))+IF(AX56=0,0,IF(AX56&lt;5,1,IF(AX56&lt;10,2,3)))+IF(AY56="A",0,IF(AY56="A+",0,IF(AY56="B",1,5)))+IF(AZ56="Self",0,IF(AZ56="CloudFlare",2,IF(AZ56="Incapsula",2,3)))</f>
        <v>2</v>
      </c>
      <c r="I56" s="39">
        <f aca="1">IF(BA56&lt;PricePercentile33,0,IF(BA56&lt;PricePercentile66,1,2))+IF(BB56&lt;ConPricePercentile33,0,IF(BB56&lt;ConPricePercentile66,1,2))+IF(BC56="Free",0,IF(BC56="Yes",0,1))+IF(BD56="Free",0,IF(BD56&gt;29,0,IF(BD56&gt;13,1,IF(BD56&gt;6,2,3))))</f>
        <v>0</v>
      </c>
      <c r="J56" s="40">
        <f>IF(BE56="Yes",1,0)+IF(BF56="Yes",1,0)+IF(BG56="Yes",1,0)+IF(BH56="No",1,IF(BH56="",0,IF(BH56="Some",0.5,0)))+IF(BI56="No",1,IF(BI56="",0,IF(BI56="Some",0.5,0)))+IF(BJ56="No",1,IF(BJ56="",0,IF(BJ56="Some",0.5,0)))+IF(BK56="",0,1)+IF(BL56="",0,1)</f>
        <v>2</v>
      </c>
      <c r="K56" s="41"/>
      <c r="L56" s="42" t="s">
        <v>121</v>
      </c>
      <c r="M56" s="38" t="str">
        <f>IF(OR(L56="USA",L56="UK",L56="Canada",L56="Australia",L56="New Zealand"),"Five",(IF(OR(L56="Denmark",L56="France",L56="Netherlands",L56="Norway"),"Nine",IF(OR(L56="Belgium",L56="Germany",L56="Italy",L56="Spain",L56="Sweden"),"Fourteen",IF(L56="","Not Disclosed",IF(OR(L56="British Virgin Islands",L56="Gibraltar",L56="British Indian Ocean",L56="Barbados"),"See Note","No"))))))</f>
        <v>Fourteen</v>
      </c>
      <c r="N56" s="40" t="s">
        <v>94</v>
      </c>
      <c r="O56" s="39" t="s">
        <v>94</v>
      </c>
      <c r="P56" s="40"/>
      <c r="Q56" s="38"/>
      <c r="R56" s="39"/>
      <c r="S56" s="39" t="s">
        <v>93</v>
      </c>
      <c r="T56" s="38" t="s">
        <v>100</v>
      </c>
      <c r="U56" s="39" t="s">
        <v>94</v>
      </c>
      <c r="V56" s="39" t="s">
        <v>94</v>
      </c>
      <c r="W56" s="39" t="s">
        <v>94</v>
      </c>
      <c r="X56" s="40" t="str">
        <f>IF(AND(NOT(M56="Five"),AA56="Yes",U56="Yes",OR(T56="Email",T56="Yes"),O56="No"),"Yes","No")</f>
        <v>No</v>
      </c>
      <c r="Y56" s="39" t="s">
        <v>94</v>
      </c>
      <c r="Z56" s="39" t="s">
        <v>94</v>
      </c>
      <c r="AA56" s="40" t="s">
        <v>94</v>
      </c>
      <c r="AB56" s="38"/>
      <c r="AC56" s="39"/>
      <c r="AD56" s="39"/>
      <c r="AE56" s="39"/>
      <c r="AF56" s="39"/>
      <c r="AG56" s="39"/>
      <c r="AH56" s="40"/>
      <c r="AI56" s="38"/>
      <c r="AJ56" s="39"/>
      <c r="AK56" s="38"/>
      <c r="AL56" s="40"/>
      <c r="AM56" s="38"/>
      <c r="AN56" s="39"/>
      <c r="AO56" s="39"/>
      <c r="AP56" s="39"/>
      <c r="AQ56" s="40"/>
      <c r="AR56" s="39" t="n">
        <v>3</v>
      </c>
      <c r="AS56" s="39" t="n">
        <v>8</v>
      </c>
      <c r="AT56" s="39" t="n">
        <v>27</v>
      </c>
      <c r="AU56" s="39"/>
      <c r="AV56" s="38" t="n">
        <v>2</v>
      </c>
      <c r="AW56" s="40" t="n">
        <v>0</v>
      </c>
      <c r="AX56" s="38" t="n">
        <v>0</v>
      </c>
      <c r="AY56" s="39" t="s">
        <v>114</v>
      </c>
      <c r="AZ56" s="40" t="s">
        <v>97</v>
      </c>
      <c r="BA56" s="43" t="n">
        <v>2.5</v>
      </c>
      <c r="BB56" s="43">
        <f>BA56/AR56</f>
        <v>0.833333333333334103</v>
      </c>
      <c r="BC56" s="39" t="s">
        <v>93</v>
      </c>
      <c r="BD56" s="40" t="n">
        <v>30</v>
      </c>
      <c r="BE56" s="38" t="s">
        <v>93</v>
      </c>
      <c r="BF56" s="39"/>
      <c r="BG56" s="40" t="s">
        <v>93</v>
      </c>
      <c r="BH56" s="38"/>
      <c r="BI56" s="39"/>
      <c r="BJ56" s="40"/>
      <c r="BK56" s="39"/>
      <c r="BL56" s="40"/>
    </row>
    <row r="57" spans="1:64">
      <c r="A57" s="37" t="s">
        <v>195</v>
      </c>
      <c r="B57" s="38">
        <f>IF(OR(M57="Five"),3,0)+IF(OR(M57="Not Disclosed"),1.5,0)+IF(OR(M57="Nine",M57="Fourteen",M57="See Note",M57="Cooperative"),1,0)+IF(OR(N57="Yes"),2,0)+IF(OR(N57="Not Disclosed"),1.5,0)+IF(OR(N57="Owned"),1,0)</f>
        <v>0</v>
      </c>
      <c r="C57" s="39">
        <f>COUNTIF(P57:S57,"Yes")+(0.5*COUNTIF(P57:S57,""))+(0.5*COUNTIF(P57:S57,"See Note"))+(3*COUNTIF(O57,"Yes"))</f>
        <v>2</v>
      </c>
      <c r="D57" s="40">
        <f>(3*COUNTIF(T57,"No"))+COUNTIF(U57:V57,"No")</f>
        <v>1</v>
      </c>
      <c r="E57" s="39">
        <f>COUNTIF(Y57,"No")+COUNTIF(Z57,"No")+(0.5*COUNTIF(Z57,"See Note"))+(3*COUNTIF(AA57,"No"))+COUNTIF(AI57,"Yes")+(0.5*COUNTIF(AI57,"Some"))+COUNTIF(AJ57,"Yes")+(0.5*COUNTIF(AJ57,"Some"))</f>
        <v>1.5</v>
      </c>
      <c r="F57" s="39">
        <f>(IF(OR(AN57="MPPE-128",AN57="Blowfish-64"),1,(IF(OR(AN57="See Note",AN57="Blowfish-128"),0.5,IF(OR(AN57="AES-128",AN57="AES-160",AN57="AES-192",AN57="AES-256"),0,0)))+(IF(OR(AO57="MPPE-128",AO57="Blowfish-64"),2,(IF(OR(AO57="See Note",AO57="Blowfish-128",AO57=""),1,IF(OR(AO57="AES-128",AO57="AES-160",AO57="AES-192",AO57="AES-256"),0,0)))))))+IF(OR(AP57="MS-CHAPv2",AP57="RSA-RC4",AP57="RSA-1024"),1,IF(OR(AP57="See Note",AP57=""),0.5,IF(OR(AP57="RSA-4096",AP57="RSA-2048",AP57="DH-2048",AP57="CA-4096"),0,0)))+IF(OR(AQ57="MS-CHAPv2",AQ57="RSA-RC4",AQ57="RSA-1024"),2,IF(OR(AQ57="See Note",AQ57=""),1,IF(OR(AQ57="RSA-4096",AQ57="RSA-2048",AQ57="DH-2048"),0,0)))</f>
        <v>1.5</v>
      </c>
      <c r="G57" s="39">
        <f>IF(AR57&lt;3,2,0)+IF(AS57&lt;10,1,IF(AS57="",1,0))+IF(AT57&lt;3,2,IF(AT57&lt;10,1,IF(AT57="",1,0)))</f>
        <v>0</v>
      </c>
      <c r="H57" s="38">
        <f>IF(AV57=0,0,IF(AV57&lt;5,1,IF(AV57&lt;10,2,3)))+IF(AW57=0,0,IF(AW57&lt;3,1,IF(AW57&lt;10,2,3)))+IF(AX57=0,0,IF(AX57&lt;5,1,IF(AX57&lt;10,2,3)))+IF(AY57="A",0,IF(AY57="A+",0,IF(AY57="B",1,5)))+IF(AZ57="Self",0,IF(AZ57="CloudFlare",2,IF(AZ57="Incapsula",2,3)))</f>
        <v>5</v>
      </c>
      <c r="I57" s="39">
        <f aca="1">IF(BA57&lt;PricePercentile33,0,IF(BA57&lt;PricePercentile66,1,2))+IF(BB57&lt;ConPricePercentile33,0,IF(BB57&lt;ConPricePercentile66,1,2))+IF(BC57="Free",0,IF(BC57="Yes",0,1))+IF(BD57="Free",0,IF(BD57&gt;29,0,IF(BD57&gt;13,1,IF(BD57&gt;6,2,3))))</f>
        <v>4</v>
      </c>
      <c r="J57" s="40">
        <f>IF(BE57="Yes",1,0)+IF(BF57="Yes",1,0)+IF(BG57="Yes",1,0)+IF(BH57="No",1,IF(BH57="",0,IF(BH57="Some",0.5,0)))+IF(BI57="No",1,IF(BI57="",0,IF(BI57="Some",0.5,0)))+IF(BJ57="No",1,IF(BJ57="",0,IF(BJ57="Some",0.5,0)))+IF(BK57="",0,1)+IF(BL57="",0,1)</f>
        <v>4</v>
      </c>
      <c r="K57" s="41"/>
      <c r="L57" s="42" t="s">
        <v>135</v>
      </c>
      <c r="M57" s="38" t="str">
        <f>IF(OR(L57="USA",L57="UK",L57="Canada",L57="Australia",L57="New Zealand"),"Five",(IF(OR(L57="Denmark",L57="France",L57="Netherlands",L57="Norway"),"Nine",IF(OR(L57="Belgium",L57="Germany",L57="Italy",L57="Spain",L57="Sweden"),"Fourteen",IF(L57="","Not Disclosed",IF(OR(L57="British Virgin Islands",L57="Gibraltar",L57="British Indian Ocean",L57="Barbados"),"See Note","No"))))))</f>
        <v>No</v>
      </c>
      <c r="N57" s="40" t="s">
        <v>94</v>
      </c>
      <c r="O57" s="39" t="s">
        <v>94</v>
      </c>
      <c r="P57" s="40"/>
      <c r="Q57" s="38"/>
      <c r="R57" s="39"/>
      <c r="S57" s="39"/>
      <c r="T57" s="38" t="s">
        <v>100</v>
      </c>
      <c r="U57" s="39" t="s">
        <v>93</v>
      </c>
      <c r="V57" s="39" t="s">
        <v>94</v>
      </c>
      <c r="W57" s="39" t="s">
        <v>94</v>
      </c>
      <c r="X57" s="40" t="str">
        <f>IF(AND(NOT(M57="Five"),AA57="Yes",U57="Yes",OR(T57="Email",T57="Yes"),O57="No"),"Yes","No")</f>
        <v>Yes</v>
      </c>
      <c r="Y57" s="39" t="s">
        <v>94</v>
      </c>
      <c r="Z57" s="39" t="s">
        <v>93</v>
      </c>
      <c r="AA57" s="40" t="s">
        <v>93</v>
      </c>
      <c r="AB57" s="38"/>
      <c r="AC57" s="39"/>
      <c r="AD57" s="39"/>
      <c r="AE57" s="39"/>
      <c r="AF57" s="39"/>
      <c r="AG57" s="39"/>
      <c r="AH57" s="40"/>
      <c r="AI57" s="38"/>
      <c r="AJ57" s="39" t="s">
        <v>95</v>
      </c>
      <c r="AK57" s="38"/>
      <c r="AL57" s="40"/>
      <c r="AM57" s="38"/>
      <c r="AN57" s="39"/>
      <c r="AO57" s="39" t="s">
        <v>105</v>
      </c>
      <c r="AP57" s="39"/>
      <c r="AQ57" s="40"/>
      <c r="AR57" s="39" t="n">
        <v>5</v>
      </c>
      <c r="AS57" s="39" t="n">
        <v>24</v>
      </c>
      <c r="AT57" s="39" t="n">
        <v>88</v>
      </c>
      <c r="AU57" s="39"/>
      <c r="AV57" s="38" t="n">
        <v>3</v>
      </c>
      <c r="AW57" s="40" t="n">
        <v>2</v>
      </c>
      <c r="AX57" s="38" t="n">
        <v>26</v>
      </c>
      <c r="AY57" s="39" t="s">
        <v>102</v>
      </c>
      <c r="AZ57" s="40" t="s">
        <v>97</v>
      </c>
      <c r="BA57" s="43" t="n">
        <v>11.6699999999999999</v>
      </c>
      <c r="BB57" s="43">
        <f>BA57/AR57</f>
        <v>2.33400000000000007</v>
      </c>
      <c r="BC57" s="39" t="s">
        <v>93</v>
      </c>
      <c r="BD57" s="40" t="n">
        <v>14</v>
      </c>
      <c r="BE57" s="38"/>
      <c r="BF57" s="39" t="s">
        <v>93</v>
      </c>
      <c r="BG57" s="40"/>
      <c r="BH57" s="38" t="s">
        <v>94</v>
      </c>
      <c r="BI57" s="39" t="s">
        <v>94</v>
      </c>
      <c r="BJ57" s="40" t="s">
        <v>94</v>
      </c>
      <c r="BK57" s="39"/>
      <c r="BL57" s="40"/>
    </row>
    <row r="58" spans="1:64">
      <c r="A58" s="37" t="s">
        <v>196</v>
      </c>
      <c r="B58" s="38">
        <f>IF(OR(M58="Five"),3,0)+IF(OR(M58="Not Disclosed"),1.5,0)+IF(OR(M58="Nine",M58="Fourteen",M58="See Note",M58="Cooperative"),1,0)+IF(OR(N58="Yes"),2,0)+IF(OR(N58="Not Disclosed"),1.5,0)+IF(OR(N58="Owned"),1,0)</f>
        <v>3</v>
      </c>
      <c r="C58" s="39">
        <f>COUNTIF(P58:S58,"Yes")+(0.5*COUNTIF(P58:S58,""))+(0.5*COUNTIF(P58:S58,"See Note"))+(3*COUNTIF(O58,"Yes"))</f>
        <v>2</v>
      </c>
      <c r="D58" s="40">
        <f>(3*COUNTIF(T58,"No"))+COUNTIF(U58:V58,"No")</f>
        <v>1</v>
      </c>
      <c r="E58" s="39">
        <f>COUNTIF(Y58,"No")+COUNTIF(Z58,"No")+(0.5*COUNTIF(Z58,"See Note"))+(3*COUNTIF(AA58,"No"))+COUNTIF(AI58,"Yes")+(0.5*COUNTIF(AI58,"Some"))+COUNTIF(AJ58,"Yes")+(0.5*COUNTIF(AJ58,"Some"))</f>
        <v>5</v>
      </c>
      <c r="F58" s="39">
        <f>(IF(OR(AN58="MPPE-128",AN58="Blowfish-64"),1,(IF(OR(AN58="See Note",AN58="Blowfish-128"),0.5,IF(OR(AN58="AES-128",AN58="AES-160",AN58="AES-192",AN58="AES-256"),0,0)))+(IF(OR(AO58="MPPE-128",AO58="Blowfish-64"),2,(IF(OR(AO58="See Note",AO58="Blowfish-128",AO58=""),1,IF(OR(AO58="AES-128",AO58="AES-160",AO58="AES-192",AO58="AES-256"),0,0)))))))+IF(OR(AP58="MS-CHAPv2",AP58="RSA-RC4",AP58="RSA-1024"),1,IF(OR(AP58="See Note",AP58=""),0.5,IF(OR(AP58="RSA-4096",AP58="RSA-2048",AP58="DH-2048",AP58="CA-4096"),0,0)))+IF(OR(AQ58="MS-CHAPv2",AQ58="RSA-RC4",AQ58="RSA-1024"),2,IF(OR(AQ58="See Note",AQ58=""),1,IF(OR(AQ58="RSA-4096",AQ58="RSA-2048",AQ58="DH-2048"),0,0)))</f>
        <v>4</v>
      </c>
      <c r="G58" s="39">
        <f>IF(AR58&lt;3,2,0)+IF(AS58&lt;10,1,IF(AS58="",1,0))+IF(AT58&lt;3,2,IF(AT58&lt;10,1,IF(AT58="",1,0)))</f>
        <v>2</v>
      </c>
      <c r="H58" s="38">
        <f>IF(AV58=0,0,IF(AV58&lt;5,1,IF(AV58&lt;10,2,3)))+IF(AW58=0,0,IF(AW58&lt;3,1,IF(AW58&lt;10,2,3)))+IF(AX58=0,0,IF(AX58&lt;5,1,IF(AX58&lt;10,2,3)))+IF(AY58="A",0,IF(AY58="A+",0,IF(AY58="B",1,5)))+IF(AZ58="Self",0,IF(AZ58="CloudFlare",2,IF(AZ58="Incapsula",2,3)))</f>
        <v>11</v>
      </c>
      <c r="I58" s="39">
        <f aca="1">IF(BA58&lt;PricePercentile33,0,IF(BA58&lt;PricePercentile66,1,2))+IF(BB58&lt;ConPricePercentile33,0,IF(BB58&lt;ConPricePercentile66,1,2))+IF(BC58="Free",0,IF(BC58="Yes",0,1))+IF(BD58="Free",0,IF(BD58&gt;29,0,IF(BD58&gt;13,1,IF(BD58&gt;6,2,3))))</f>
        <v>2</v>
      </c>
      <c r="J58" s="40">
        <f>IF(BE58="Yes",1,0)+IF(BF58="Yes",1,0)+IF(BG58="Yes",1,0)+IF(BH58="No",1,IF(BH58="",0,IF(BH58="Some",0.5,0)))+IF(BI58="No",1,IF(BI58="",0,IF(BI58="Some",0.5,0)))+IF(BJ58="No",1,IF(BJ58="",0,IF(BJ58="Some",0.5,0)))+IF(BK58="",0,1)+IF(BL58="",0,1)</f>
        <v>5</v>
      </c>
      <c r="K58" s="41"/>
      <c r="L58" s="42"/>
      <c r="M58" s="38" t="str">
        <f>IF(OR(L58="USA",L58="UK",L58="Canada",L58="Australia",L58="New Zealand"),"Five",(IF(OR(L58="Denmark",L58="France",L58="Netherlands",L58="Norway"),"Nine",IF(OR(L58="Belgium",L58="Germany",L58="Italy",L58="Spain",L58="Sweden"),"Fourteen",IF(L58="","Not Disclosed",IF(OR(L58="British Virgin Islands",L58="Gibraltar",L58="British Indian Ocean",L58="Barbados"),"See Note","No"))))))</f>
        <v>Not Disclosed</v>
      </c>
      <c r="N58" s="40" t="s">
        <v>166</v>
      </c>
      <c r="O58" s="39"/>
      <c r="P58" s="40"/>
      <c r="Q58" s="38"/>
      <c r="R58" s="39"/>
      <c r="S58" s="39"/>
      <c r="T58" s="38" t="s">
        <v>100</v>
      </c>
      <c r="U58" s="39" t="s">
        <v>93</v>
      </c>
      <c r="V58" s="39" t="s">
        <v>94</v>
      </c>
      <c r="W58" s="39" t="s">
        <v>94</v>
      </c>
      <c r="X58" s="40" t="str">
        <f>IF(AND(NOT(M58="Five"),AA58="Yes",U58="Yes",OR(T58="Email",T58="Yes"),O58="No"),"Yes","No")</f>
        <v>No</v>
      </c>
      <c r="Y58" s="39" t="s">
        <v>94</v>
      </c>
      <c r="Z58" s="39" t="s">
        <v>94</v>
      </c>
      <c r="AA58" s="40" t="s">
        <v>94</v>
      </c>
      <c r="AB58" s="38"/>
      <c r="AC58" s="39"/>
      <c r="AD58" s="39"/>
      <c r="AE58" s="39"/>
      <c r="AF58" s="39"/>
      <c r="AG58" s="39"/>
      <c r="AH58" s="40"/>
      <c r="AI58" s="38"/>
      <c r="AJ58" s="39" t="s">
        <v>94</v>
      </c>
      <c r="AK58" s="38"/>
      <c r="AL58" s="40"/>
      <c r="AM58" s="38"/>
      <c r="AN58" s="39"/>
      <c r="AO58" s="39"/>
      <c r="AP58" s="39" t="s">
        <v>197</v>
      </c>
      <c r="AQ58" s="40" t="s">
        <v>198</v>
      </c>
      <c r="AR58" s="39" t="n">
        <v>1</v>
      </c>
      <c r="AS58" s="39" t="n">
        <v>37</v>
      </c>
      <c r="AT58" s="39" t="n">
        <v>150</v>
      </c>
      <c r="AU58" s="39"/>
      <c r="AV58" s="38" t="n">
        <v>1</v>
      </c>
      <c r="AW58" s="40" t="n">
        <v>1</v>
      </c>
      <c r="AX58" s="38" t="n">
        <v>4</v>
      </c>
      <c r="AY58" s="39"/>
      <c r="AZ58" s="40" t="s">
        <v>150</v>
      </c>
      <c r="BA58" s="43" t="n">
        <v>2.41999999999999993</v>
      </c>
      <c r="BB58" s="43">
        <f>BA58/AR58</f>
        <v>2.41999999999999993</v>
      </c>
      <c r="BC58" s="39" t="s">
        <v>94</v>
      </c>
      <c r="BD58" s="40" t="n">
        <v>30</v>
      </c>
      <c r="BE58" s="38"/>
      <c r="BF58" s="39" t="s">
        <v>93</v>
      </c>
      <c r="BG58" s="40"/>
      <c r="BH58" s="38" t="s">
        <v>94</v>
      </c>
      <c r="BI58" s="39" t="s">
        <v>94</v>
      </c>
      <c r="BJ58" s="40" t="s">
        <v>94</v>
      </c>
      <c r="BK58" s="39"/>
      <c r="BL58" s="40" t="s">
        <v>94</v>
      </c>
    </row>
    <row r="59" spans="1:64">
      <c r="A59" s="37" t="s">
        <v>199</v>
      </c>
      <c r="B59" s="38">
        <f>IF(OR(M59="Five"),3,0)+IF(OR(M59="Not Disclosed"),1.5,0)+IF(OR(M59="Nine",M59="Fourteen",M59="See Note",M59="Cooperative"),1,0)+IF(OR(N59="Yes"),2,0)+IF(OR(N59="Not Disclosed"),1.5,0)+IF(OR(N59="Owned"),1,0)</f>
        <v>5</v>
      </c>
      <c r="C59" s="39">
        <f>COUNTIF(P59:S59,"Yes")+(0.5*COUNTIF(P59:S59,""))+(0.5*COUNTIF(P59:S59,"See Note"))+(3*COUNTIF(O59,"Yes"))</f>
        <v>1.5</v>
      </c>
      <c r="D59" s="40">
        <f>(3*COUNTIF(T59,"No"))+COUNTIF(U59:V59,"No")</f>
        <v>4</v>
      </c>
      <c r="E59" s="39">
        <f>COUNTIF(Y59,"No")+COUNTIF(Z59,"No")+(0.5*COUNTIF(Z59,"See Note"))+(3*COUNTIF(AA59,"No"))+COUNTIF(AI59,"Yes")+(0.5*COUNTIF(AI59,"Some"))+COUNTIF(AJ59,"Yes")+(0.5*COUNTIF(AJ59,"Some"))</f>
        <v>2.5</v>
      </c>
      <c r="F59" s="39">
        <f>(IF(OR(AN59="MPPE-128",AN59="Blowfish-64"),1,(IF(OR(AN59="See Note",AN59="Blowfish-128"),0.5,IF(OR(AN59="AES-128",AN59="AES-160",AN59="AES-192",AN59="AES-256"),0,0)))+(IF(OR(AO59="MPPE-128",AO59="Blowfish-64"),2,(IF(OR(AO59="See Note",AO59="Blowfish-128",AO59=""),1,IF(OR(AO59="AES-128",AO59="AES-160",AO59="AES-192",AO59="AES-256"),0,0)))))))+IF(OR(AP59="MS-CHAPv2",AP59="RSA-RC4",AP59="RSA-1024"),1,IF(OR(AP59="See Note",AP59=""),0.5,IF(OR(AP59="RSA-4096",AP59="RSA-2048",AP59="DH-2048",AP59="CA-4096"),0,0)))+IF(OR(AQ59="MS-CHAPv2",AQ59="RSA-RC4",AQ59="RSA-1024"),2,IF(OR(AQ59="See Note",AQ59=""),1,IF(OR(AQ59="RSA-4096",AQ59="RSA-2048",AQ59="DH-2048"),0,0)))</f>
        <v>2.5</v>
      </c>
      <c r="G59" s="39">
        <f>IF(AR59&lt;3,2,0)+IF(AS59&lt;10,1,IF(AS59="",1,0))+IF(AT59&lt;3,2,IF(AT59&lt;10,1,IF(AT59="",1,0)))</f>
        <v>1</v>
      </c>
      <c r="H59" s="38">
        <f>IF(AV59=0,0,IF(AV59&lt;5,1,IF(AV59&lt;10,2,3)))+IF(AW59=0,0,IF(AW59&lt;3,1,IF(AW59&lt;10,2,3)))+IF(AX59=0,0,IF(AX59&lt;5,1,IF(AX59&lt;10,2,3)))+IF(AY59="A",0,IF(AY59="A+",0,IF(AY59="B",1,5)))+IF(AZ59="Self",0,IF(AZ59="CloudFlare",2,IF(AZ59="Incapsula",2,3)))</f>
        <v>9</v>
      </c>
      <c r="I59" s="39">
        <f aca="1">IF(BA59&lt;PricePercentile33,0,IF(BA59&lt;PricePercentile66,1,2))+IF(BB59&lt;ConPricePercentile33,0,IF(BB59&lt;ConPricePercentile66,1,2))+IF(BC59="Free",0,IF(BC59="Yes",0,1))+IF(BD59="Free",0,IF(BD59&gt;29,0,IF(BD59&gt;13,1,IF(BD59&gt;6,2,3))))</f>
        <v>3</v>
      </c>
      <c r="J59" s="40">
        <f>IF(BE59="Yes",1,0)+IF(BF59="Yes",1,0)+IF(BG59="Yes",1,0)+IF(BH59="No",1,IF(BH59="",0,IF(BH59="Some",0.5,0)))+IF(BI59="No",1,IF(BI59="",0,IF(BI59="Some",0.5,0)))+IF(BJ59="No",1,IF(BJ59="",0,IF(BJ59="Some",0.5,0)))+IF(BK59="",0,1)+IF(BL59="",0,1)</f>
        <v>4</v>
      </c>
      <c r="K59" s="41"/>
      <c r="L59" s="42" t="s">
        <v>92</v>
      </c>
      <c r="M59" s="38" t="str">
        <f>IF(OR(L59="USA",L59="UK",L59="Canada",L59="Australia",L59="New Zealand"),"Five",(IF(OR(L59="Denmark",L59="France",L59="Netherlands",L59="Norway"),"Nine",IF(OR(L59="Belgium",L59="Germany",L59="Italy",L59="Spain",L59="Sweden"),"Fourteen",IF(L59="","Not Disclosed",IF(OR(L59="British Virgin Islands",L59="Gibraltar",L59="British Indian Ocean",L59="Barbados"),"See Note","No"))))))</f>
        <v>Five</v>
      </c>
      <c r="N59" s="40" t="s">
        <v>93</v>
      </c>
      <c r="O59" s="39"/>
      <c r="P59" s="40"/>
      <c r="Q59" s="38"/>
      <c r="R59" s="39"/>
      <c r="S59" s="39" t="s">
        <v>94</v>
      </c>
      <c r="T59" s="38" t="s">
        <v>94</v>
      </c>
      <c r="U59" s="39" t="s">
        <v>93</v>
      </c>
      <c r="V59" s="39" t="s">
        <v>94</v>
      </c>
      <c r="W59" s="39" t="s">
        <v>94</v>
      </c>
      <c r="X59" s="40" t="str">
        <f>IF(AND(NOT(M59="Five"),AA59="Yes",U59="Yes",OR(T59="Email",T59="Yes"),O59="No"),"Yes","No")</f>
        <v>No</v>
      </c>
      <c r="Y59" s="39" t="s">
        <v>94</v>
      </c>
      <c r="Z59" s="39" t="s">
        <v>94</v>
      </c>
      <c r="AA59" s="40" t="s">
        <v>93</v>
      </c>
      <c r="AB59" s="38"/>
      <c r="AC59" s="39"/>
      <c r="AD59" s="39"/>
      <c r="AE59" s="39"/>
      <c r="AF59" s="39"/>
      <c r="AG59" s="39"/>
      <c r="AH59" s="40"/>
      <c r="AI59" s="38"/>
      <c r="AJ59" s="39" t="s">
        <v>95</v>
      </c>
      <c r="AK59" s="38"/>
      <c r="AL59" s="40"/>
      <c r="AM59" s="38"/>
      <c r="AN59" s="39"/>
      <c r="AO59" s="39"/>
      <c r="AP59" s="39"/>
      <c r="AQ59" s="40"/>
      <c r="AR59" s="39" t="n">
        <v>3</v>
      </c>
      <c r="AS59" s="39" t="n">
        <v>5</v>
      </c>
      <c r="AT59" s="39" t="n">
        <v>28</v>
      </c>
      <c r="AU59" s="39"/>
      <c r="AV59" s="38" t="n">
        <v>2</v>
      </c>
      <c r="AW59" s="40" t="n">
        <v>1</v>
      </c>
      <c r="AX59" s="38" t="n">
        <v>8</v>
      </c>
      <c r="AY59" s="39" t="s">
        <v>139</v>
      </c>
      <c r="AZ59" s="40" t="s">
        <v>97</v>
      </c>
      <c r="BA59" s="43" t="n">
        <v>7</v>
      </c>
      <c r="BB59" s="43">
        <f>BA59/AR59</f>
        <v>2.33333333333332993</v>
      </c>
      <c r="BC59" s="39" t="s">
        <v>93</v>
      </c>
      <c r="BD59" s="40" t="n">
        <v>30</v>
      </c>
      <c r="BE59" s="38"/>
      <c r="BF59" s="39"/>
      <c r="BG59" s="40"/>
      <c r="BH59" s="38" t="s">
        <v>94</v>
      </c>
      <c r="BI59" s="39" t="s">
        <v>94</v>
      </c>
      <c r="BJ59" s="40" t="s">
        <v>94</v>
      </c>
      <c r="BK59" s="39"/>
      <c r="BL59" s="40" t="s">
        <v>94</v>
      </c>
    </row>
    <row r="60" spans="1:64">
      <c r="A60" s="37" t="s">
        <v>200</v>
      </c>
      <c r="B60" s="38">
        <f>IF(OR(M60="Five"),3,0)+IF(OR(M60="Not Disclosed"),1.5,0)+IF(OR(M60="Nine",M60="Fourteen",M60="See Note",M60="Cooperative"),1,0)+IF(OR(N60="Yes"),2,0)+IF(OR(N60="Not Disclosed"),1.5,0)+IF(OR(N60="Owned"),1,0)</f>
        <v>5</v>
      </c>
      <c r="C60" s="39">
        <f>COUNTIF(P60:S60,"Yes")+(0.5*COUNTIF(P60:S60,""))+(0.5*COUNTIF(P60:S60,"See Note"))+(3*COUNTIF(O60,"Yes"))</f>
        <v>3.5</v>
      </c>
      <c r="D60" s="40">
        <f>(3*COUNTIF(T60,"No"))+COUNTIF(U60:V60,"No")</f>
        <v>1</v>
      </c>
      <c r="E60" s="39">
        <f>COUNTIF(Y60,"No")+COUNTIF(Z60,"No")+(0.5*COUNTIF(Z60,"See Note"))+(3*COUNTIF(AA60,"No"))+COUNTIF(AI60,"Yes")+(0.5*COUNTIF(AI60,"Some"))+COUNTIF(AJ60,"Yes")+(0.5*COUNTIF(AJ60,"Some"))</f>
        <v>2.5</v>
      </c>
      <c r="F60" s="39">
        <f>(IF(OR(AN60="MPPE-128",AN60="Blowfish-64"),1,(IF(OR(AN60="See Note",AN60="Blowfish-128"),0.5,IF(OR(AN60="AES-128",AN60="AES-160",AN60="AES-192",AN60="AES-256"),0,0)))+(IF(OR(AO60="MPPE-128",AO60="Blowfish-64"),2,(IF(OR(AO60="See Note",AO60="Blowfish-128",AO60=""),1,IF(OR(AO60="AES-128",AO60="AES-160",AO60="AES-192",AO60="AES-256"),0,0)))))))+IF(OR(AP60="MS-CHAPv2",AP60="RSA-RC4",AP60="RSA-1024"),1,IF(OR(AP60="See Note",AP60=""),0.5,IF(OR(AP60="RSA-4096",AP60="RSA-2048",AP60="DH-2048",AP60="CA-4096"),0,0)))+IF(OR(AQ60="MS-CHAPv2",AQ60="RSA-RC4",AQ60="RSA-1024"),2,IF(OR(AQ60="See Note",AQ60=""),1,IF(OR(AQ60="RSA-4096",AQ60="RSA-2048",AQ60="DH-2048"),0,0)))</f>
        <v>3</v>
      </c>
      <c r="G60" s="39">
        <f>IF(AR60&lt;3,2,0)+IF(AS60&lt;10,1,IF(AS60="",1,0))+IF(AT60&lt;3,2,IF(AT60&lt;10,1,IF(AT60="",1,0)))</f>
        <v>2</v>
      </c>
      <c r="H60" s="38">
        <f>IF(AV60=0,0,IF(AV60&lt;5,1,IF(AV60&lt;10,2,3)))+IF(AW60=0,0,IF(AW60&lt;3,1,IF(AW60&lt;10,2,3)))+IF(AX60=0,0,IF(AX60&lt;5,1,IF(AX60&lt;10,2,3)))+IF(AY60="A",0,IF(AY60="A+",0,IF(AY60="B",1,5)))+IF(AZ60="Self",0,IF(AZ60="CloudFlare",2,IF(AZ60="Incapsula",2,3)))</f>
        <v>6</v>
      </c>
      <c r="I60" s="39">
        <f aca="1">IF(BA60&lt;PricePercentile33,0,IF(BA60&lt;PricePercentile66,1,2))+IF(BB60&lt;ConPricePercentile33,0,IF(BB60&lt;ConPricePercentile66,1,2))+IF(BC60="Free",0,IF(BC60="Yes",0,1))+IF(BD60="Free",0,IF(BD60&gt;29,0,IF(BD60&gt;13,1,IF(BD60&gt;6,2,3))))</f>
        <v>3</v>
      </c>
      <c r="J60" s="40">
        <f>IF(BE60="Yes",1,0)+IF(BF60="Yes",1,0)+IF(BG60="Yes",1,0)+IF(BH60="No",1,IF(BH60="",0,IF(BH60="Some",0.5,0)))+IF(BI60="No",1,IF(BI60="",0,IF(BI60="Some",0.5,0)))+IF(BJ60="No",1,IF(BJ60="",0,IF(BJ60="Some",0.5,0)))+IF(BK60="",0,1)+IF(BL60="",0,1)</f>
        <v>3</v>
      </c>
      <c r="K60" s="41"/>
      <c r="L60" s="42" t="s">
        <v>181</v>
      </c>
      <c r="M60" s="38" t="str">
        <f>IF(OR(L60="USA",L60="UK",L60="Canada",L60="Australia",L60="New Zealand"),"Five",(IF(OR(L60="Denmark",L60="France",L60="Netherlands",L60="Norway"),"Nine",IF(OR(L60="Belgium",L60="Germany",L60="Italy",L60="Spain",L60="Sweden"),"Fourteen",IF(L60="","Not Disclosed",IF(OR(L60="British Virgin Islands",L60="Gibraltar",L60="British Indian Ocean",L60="Barbados"),"See Note","No"))))))</f>
        <v>Five</v>
      </c>
      <c r="N60" s="40" t="s">
        <v>93</v>
      </c>
      <c r="O60" s="39" t="s">
        <v>94</v>
      </c>
      <c r="P60" s="40"/>
      <c r="Q60" s="38" t="s">
        <v>93</v>
      </c>
      <c r="R60" s="39" t="s">
        <v>93</v>
      </c>
      <c r="S60" s="39" t="s">
        <v>93</v>
      </c>
      <c r="T60" s="38" t="s">
        <v>100</v>
      </c>
      <c r="U60" s="39" t="s">
        <v>93</v>
      </c>
      <c r="V60" s="39" t="s">
        <v>94</v>
      </c>
      <c r="W60" s="39" t="s">
        <v>94</v>
      </c>
      <c r="X60" s="40" t="str">
        <f>IF(AND(NOT(M60="Five"),AA60="Yes",U60="Yes",OR(T60="Email",T60="Yes"),O60="No"),"Yes","No")</f>
        <v>No</v>
      </c>
      <c r="Y60" s="39" t="s">
        <v>94</v>
      </c>
      <c r="Z60" s="39" t="s">
        <v>94</v>
      </c>
      <c r="AA60" s="40" t="s">
        <v>93</v>
      </c>
      <c r="AB60" s="38"/>
      <c r="AC60" s="39"/>
      <c r="AD60" s="39"/>
      <c r="AE60" s="39"/>
      <c r="AF60" s="39"/>
      <c r="AG60" s="39"/>
      <c r="AH60" s="40"/>
      <c r="AI60" s="38" t="s">
        <v>95</v>
      </c>
      <c r="AJ60" s="39" t="s">
        <v>94</v>
      </c>
      <c r="AK60" s="38"/>
      <c r="AL60" s="40"/>
      <c r="AM60" s="38"/>
      <c r="AN60" s="39"/>
      <c r="AO60" s="39" t="s">
        <v>105</v>
      </c>
      <c r="AP60" s="39" t="s">
        <v>197</v>
      </c>
      <c r="AQ60" s="40" t="s">
        <v>198</v>
      </c>
      <c r="AR60" s="39" t="n">
        <v>2</v>
      </c>
      <c r="AS60" s="39" t="n">
        <v>221</v>
      </c>
      <c r="AT60" s="39" t="n">
        <v>923</v>
      </c>
      <c r="AU60" s="39"/>
      <c r="AV60" s="38" t="n">
        <v>12</v>
      </c>
      <c r="AW60" s="40" t="n">
        <v>4</v>
      </c>
      <c r="AX60" s="38"/>
      <c r="AY60" s="39" t="s">
        <v>114</v>
      </c>
      <c r="AZ60" s="40" t="s">
        <v>97</v>
      </c>
      <c r="BA60" s="43" t="n">
        <v>4.99000000000000021</v>
      </c>
      <c r="BB60" s="43">
        <f>BA60/AR60</f>
        <v>2.49500000000000011</v>
      </c>
      <c r="BC60" s="39" t="s">
        <v>94</v>
      </c>
      <c r="BD60" s="40" t="n">
        <v>30</v>
      </c>
      <c r="BE60" s="38"/>
      <c r="BF60" s="39" t="s">
        <v>93</v>
      </c>
      <c r="BG60" s="40"/>
      <c r="BH60" s="38" t="s">
        <v>93</v>
      </c>
      <c r="BI60" s="39" t="s">
        <v>93</v>
      </c>
      <c r="BJ60" s="40" t="s">
        <v>94</v>
      </c>
      <c r="BK60" s="39"/>
      <c r="BL60" s="40" t="s">
        <v>94</v>
      </c>
    </row>
    <row r="61" spans="1:64">
      <c r="A61" s="37" t="s">
        <v>201</v>
      </c>
      <c r="B61" s="38">
        <f>IF(OR(M61="Five"),3,0)+IF(OR(M61="Not Disclosed"),1.5,0)+IF(OR(M61="Nine",M61="Fourteen",M61="See Note",M61="Cooperative"),1,0)+IF(OR(N61="Yes"),2,0)+IF(OR(N61="Not Disclosed"),1.5,0)+IF(OR(N61="Owned"),1,0)</f>
        <v>5</v>
      </c>
      <c r="C61" s="39">
        <f>COUNTIF(P61:S61,"Yes")+(0.5*COUNTIF(P61:S61,""))+(0.5*COUNTIF(P61:S61,"See Note"))+(3*COUNTIF(O61,"Yes"))</f>
        <v>2</v>
      </c>
      <c r="D61" s="40">
        <f>(3*COUNTIF(T61,"No"))+COUNTIF(U61:V61,"No")</f>
        <v>1</v>
      </c>
      <c r="E61" s="39">
        <f>COUNTIF(Y61,"No")+COUNTIF(Z61,"No")+(0.5*COUNTIF(Z61,"See Note"))+(3*COUNTIF(AA61,"No"))+COUNTIF(AI61,"Yes")+(0.5*COUNTIF(AI61,"Some"))+COUNTIF(AJ61,"Yes")+(0.5*COUNTIF(AJ61,"Some"))</f>
        <v>2</v>
      </c>
      <c r="F61" s="39">
        <f>(IF(OR(AN61="MPPE-128",AN61="Blowfish-64"),1,(IF(OR(AN61="See Note",AN61="Blowfish-128"),0.5,IF(OR(AN61="AES-128",AN61="AES-160",AN61="AES-192",AN61="AES-256"),0,0)))+(IF(OR(AO61="MPPE-128",AO61="Blowfish-64"),2,(IF(OR(AO61="See Note",AO61="Blowfish-128",AO61=""),1,IF(OR(AO61="AES-128",AO61="AES-160",AO61="AES-192",AO61="AES-256"),0,0)))))))+IF(OR(AP61="MS-CHAPv2",AP61="RSA-RC4",AP61="RSA-1024"),1,IF(OR(AP61="See Note",AP61=""),0.5,IF(OR(AP61="RSA-4096",AP61="RSA-2048",AP61="DH-2048",AP61="CA-4096"),0,0)))+IF(OR(AQ61="MS-CHAPv2",AQ61="RSA-RC4",AQ61="RSA-1024"),2,IF(OR(AQ61="See Note",AQ61=""),1,IF(OR(AQ61="RSA-4096",AQ61="RSA-2048",AQ61="DH-2048"),0,0)))</f>
        <v>2.5</v>
      </c>
      <c r="G61" s="39">
        <f>IF(AR61&lt;3,2,0)+IF(AS61&lt;10,1,IF(AS61="",1,0))+IF(AT61&lt;3,2,IF(AT61&lt;10,1,IF(AT61="",1,0)))</f>
        <v>2</v>
      </c>
      <c r="H61" s="38">
        <f>IF(AV61=0,0,IF(AV61&lt;5,1,IF(AV61&lt;10,2,3)))+IF(AW61=0,0,IF(AW61&lt;3,1,IF(AW61&lt;10,2,3)))+IF(AX61=0,0,IF(AX61&lt;5,1,IF(AX61&lt;10,2,3)))+IF(AY61="A",0,IF(AY61="A+",0,IF(AY61="B",1,5)))+IF(AZ61="Self",0,IF(AZ61="CloudFlare",2,IF(AZ61="Incapsula",2,3)))</f>
        <v>6</v>
      </c>
      <c r="I61" s="39">
        <f aca="1">IF(BA61&lt;PricePercentile33,0,IF(BA61&lt;PricePercentile66,1,2))+IF(BB61&lt;ConPricePercentile33,0,IF(BB61&lt;ConPricePercentile66,1,2))+IF(BC61="Free",0,IF(BC61="Yes",0,1))+IF(BD61="Free",0,IF(BD61&gt;29,0,IF(BD61&gt;13,1,IF(BD61&gt;6,2,3))))</f>
        <v>2</v>
      </c>
      <c r="J61" s="40">
        <f>IF(BE61="Yes",1,0)+IF(BF61="Yes",1,0)+IF(BG61="Yes",1,0)+IF(BH61="No",1,IF(BH61="",0,IF(BH61="Some",0.5,0)))+IF(BI61="No",1,IF(BI61="",0,IF(BI61="Some",0.5,0)))+IF(BJ61="No",1,IF(BJ61="",0,IF(BJ61="Some",0.5,0)))+IF(BK61="",0,1)+IF(BL61="",0,1)</f>
        <v>4</v>
      </c>
      <c r="K61" s="41"/>
      <c r="L61" s="42" t="s">
        <v>92</v>
      </c>
      <c r="M61" s="38" t="str">
        <f>IF(OR(L61="USA",L61="UK",L61="Canada",L61="Australia",L61="New Zealand"),"Five",(IF(OR(L61="Denmark",L61="France",L61="Netherlands",L61="Norway"),"Nine",IF(OR(L61="Belgium",L61="Germany",L61="Italy",L61="Spain",L61="Sweden"),"Fourteen",IF(L61="","Not Disclosed",IF(OR(L61="British Virgin Islands",L61="Gibraltar",L61="British Indian Ocean",L61="Barbados"),"See Note","No"))))))</f>
        <v>Five</v>
      </c>
      <c r="N61" s="40" t="s">
        <v>93</v>
      </c>
      <c r="O61" s="39"/>
      <c r="P61" s="40"/>
      <c r="Q61" s="38"/>
      <c r="R61" s="39"/>
      <c r="S61" s="39"/>
      <c r="T61" s="38" t="s">
        <v>100</v>
      </c>
      <c r="U61" s="39" t="s">
        <v>93</v>
      </c>
      <c r="V61" s="39" t="s">
        <v>94</v>
      </c>
      <c r="W61" s="39" t="s">
        <v>94</v>
      </c>
      <c r="X61" s="40" t="str">
        <f>IF(AND(NOT(M61="Five"),AA61="Yes",U61="Yes",OR(T61="Email",T61="Yes"),O61="No"),"Yes","No")</f>
        <v>No</v>
      </c>
      <c r="Y61" s="39" t="s">
        <v>94</v>
      </c>
      <c r="Z61" s="39" t="s">
        <v>94</v>
      </c>
      <c r="AA61" s="40" t="s">
        <v>93</v>
      </c>
      <c r="AB61" s="38"/>
      <c r="AC61" s="39"/>
      <c r="AD61" s="39"/>
      <c r="AE61" s="39"/>
      <c r="AF61" s="39"/>
      <c r="AG61" s="39"/>
      <c r="AH61" s="40"/>
      <c r="AI61" s="38"/>
      <c r="AJ61" s="39"/>
      <c r="AK61" s="38"/>
      <c r="AL61" s="40"/>
      <c r="AM61" s="38"/>
      <c r="AN61" s="39"/>
      <c r="AO61" s="39"/>
      <c r="AP61" s="39"/>
      <c r="AQ61" s="40"/>
      <c r="AR61" s="39" t="n">
        <v>1</v>
      </c>
      <c r="AS61" s="39" t="n">
        <v>42</v>
      </c>
      <c r="AT61" s="39" t="n">
        <v>71</v>
      </c>
      <c r="AU61" s="39"/>
      <c r="AV61" s="38" t="n">
        <v>2</v>
      </c>
      <c r="AW61" s="40" t="n">
        <v>2</v>
      </c>
      <c r="AX61" s="38" t="n">
        <v>13</v>
      </c>
      <c r="AY61" s="39" t="s">
        <v>114</v>
      </c>
      <c r="AZ61" s="40" t="s">
        <v>97</v>
      </c>
      <c r="BA61" s="43" t="n">
        <v>2.95000000000000018</v>
      </c>
      <c r="BB61" s="43" t="n">
        <v>2.95000000000000018</v>
      </c>
      <c r="BC61" s="39" t="s">
        <v>94</v>
      </c>
      <c r="BD61" s="40" t="n">
        <v>30</v>
      </c>
      <c r="BE61" s="38"/>
      <c r="BF61" s="39"/>
      <c r="BG61" s="40"/>
      <c r="BH61" s="38" t="s">
        <v>94</v>
      </c>
      <c r="BI61" s="39" t="s">
        <v>94</v>
      </c>
      <c r="BJ61" s="40" t="s">
        <v>94</v>
      </c>
      <c r="BK61" s="39"/>
      <c r="BL61" s="40" t="s">
        <v>94</v>
      </c>
    </row>
    <row r="62" spans="1:64">
      <c r="A62" s="37" t="s">
        <v>202</v>
      </c>
      <c r="B62" s="38">
        <f>IF(OR(M62="Five"),3,0)+IF(OR(M62="Not Disclosed"),1.5,0)+IF(OR(M62="Nine",M62="Fourteen",M62="See Note",M62="Cooperative"),1,0)+IF(OR(N62="Yes"),2,0)+IF(OR(N62="Not Disclosed"),1.5,0)+IF(OR(N62="Owned"),1,0)</f>
        <v>3</v>
      </c>
      <c r="C62" s="39">
        <f>COUNTIF(P62:S62,"Yes")+(0.5*COUNTIF(P62:S62,""))+(0.5*COUNTIF(P62:S62,"See Note"))+(3*COUNTIF(O62,"Yes"))</f>
        <v>6</v>
      </c>
      <c r="D62" s="40">
        <f>(3*COUNTIF(T62,"No"))+COUNTIF(U62:V62,"No")</f>
        <v>2</v>
      </c>
      <c r="E62" s="39">
        <f>COUNTIF(Y62,"No")+COUNTIF(Z62,"No")+(0.5*COUNTIF(Z62,"See Note"))+(3*COUNTIF(AA62,"No"))+COUNTIF(AI62,"Yes")+(0.5*COUNTIF(AI62,"Some"))+COUNTIF(AJ62,"Yes")+(0.5*COUNTIF(AJ62,"Some"))</f>
        <v>5</v>
      </c>
      <c r="F62" s="39">
        <f>(IF(OR(AN62="MPPE-128",AN62="Blowfish-64"),1,(IF(OR(AN62="See Note",AN62="Blowfish-128"),0.5,IF(OR(AN62="AES-128",AN62="AES-160",AN62="AES-192",AN62="AES-256"),0,0)))+(IF(OR(AO62="MPPE-128",AO62="Blowfish-64"),2,(IF(OR(AO62="See Note",AO62="Blowfish-128",AO62=""),1,IF(OR(AO62="AES-128",AO62="AES-160",AO62="AES-192",AO62="AES-256"),0,0)))))))+IF(OR(AP62="MS-CHAPv2",AP62="RSA-RC4",AP62="RSA-1024"),1,IF(OR(AP62="See Note",AP62=""),0.5,IF(OR(AP62="RSA-4096",AP62="RSA-2048",AP62="DH-2048",AP62="CA-4096"),0,0)))+IF(OR(AQ62="MS-CHAPv2",AQ62="RSA-RC4",AQ62="RSA-1024"),2,IF(OR(AQ62="See Note",AQ62=""),1,IF(OR(AQ62="RSA-4096",AQ62="RSA-2048",AQ62="DH-2048"),0,0)))</f>
        <v>2.5</v>
      </c>
      <c r="G62" s="39">
        <f>IF(AR62&lt;3,2,0)+IF(AS62&lt;10,1,IF(AS62="",1,0))+IF(AT62&lt;3,2,IF(AT62&lt;10,1,IF(AT62="",1,0)))</f>
        <v>5</v>
      </c>
      <c r="H62" s="38">
        <f>IF(AV62=0,0,IF(AV62&lt;5,1,IF(AV62&lt;10,2,3)))+IF(AW62=0,0,IF(AW62&lt;3,1,IF(AW62&lt;10,2,3)))+IF(AX62=0,0,IF(AX62&lt;5,1,IF(AX62&lt;10,2,3)))+IF(AY62="A",0,IF(AY62="A+",0,IF(AY62="B",1,5)))+IF(AZ62="Self",0,IF(AZ62="CloudFlare",2,IF(AZ62="Incapsula",2,3)))</f>
        <v>5</v>
      </c>
      <c r="I62" s="39">
        <f aca="1">IF(BA62&lt;PricePercentile33,0,IF(BA62&lt;PricePercentile66,1,2))+IF(BB62&lt;ConPricePercentile33,0,IF(BB62&lt;ConPricePercentile66,1,2))+IF(BC62="Free",0,IF(BC62="Yes",0,1))+IF(BD62="Free",0,IF(BD62&gt;29,0,IF(BD62&gt;13,1,IF(BD62&gt;6,2,3))))</f>
        <v>3</v>
      </c>
      <c r="J62" s="40">
        <f>IF(BE62="Yes",1,0)+IF(BF62="Yes",1,0)+IF(BG62="Yes",1,0)+IF(BH62="No",1,IF(BH62="",0,IF(BH62="Some",0.5,0)))+IF(BI62="No",1,IF(BI62="",0,IF(BI62="Some",0.5,0)))+IF(BJ62="No",1,IF(BJ62="",0,IF(BJ62="Some",0.5,0)))+IF(BK62="",0,1)+IF(BL62="",0,1)</f>
        <v>4</v>
      </c>
      <c r="K62" s="41"/>
      <c r="L62" s="42"/>
      <c r="M62" s="38" t="str">
        <f>IF(OR(L62="USA",L62="UK",L62="Canada",L62="Australia",L62="New Zealand"),"Five",(IF(OR(L62="Denmark",L62="France",L62="Netherlands",L62="Norway"),"Nine",IF(OR(L62="Belgium",L62="Germany",L62="Italy",L62="Spain",L62="Sweden"),"Fourteen",IF(L62="","Not Disclosed",IF(OR(L62="British Virgin Islands",L62="Gibraltar",L62="British Indian Ocean",L62="Barbados"),"See Note","No"))))))</f>
        <v>Not Disclosed</v>
      </c>
      <c r="N62" s="40" t="s">
        <v>166</v>
      </c>
      <c r="O62" s="39" t="s">
        <v>93</v>
      </c>
      <c r="P62" s="40"/>
      <c r="Q62" s="38" t="s">
        <v>93</v>
      </c>
      <c r="R62" s="39"/>
      <c r="S62" s="39" t="s">
        <v>93</v>
      </c>
      <c r="T62" s="38" t="s">
        <v>100</v>
      </c>
      <c r="U62" s="39" t="s">
        <v>94</v>
      </c>
      <c r="V62" s="39" t="s">
        <v>94</v>
      </c>
      <c r="W62" s="39" t="s">
        <v>94</v>
      </c>
      <c r="X62" s="40" t="str">
        <f>IF(AND(NOT(M62="Five"),AA62="Yes",U62="Yes",OR(T62="Email",T62="Yes"),O62="No"),"Yes","No")</f>
        <v>No</v>
      </c>
      <c r="Y62" s="39" t="s">
        <v>94</v>
      </c>
      <c r="Z62" s="39" t="s">
        <v>94</v>
      </c>
      <c r="AA62" s="40" t="s">
        <v>94</v>
      </c>
      <c r="AB62" s="38"/>
      <c r="AC62" s="39"/>
      <c r="AD62" s="39"/>
      <c r="AE62" s="39"/>
      <c r="AF62" s="39"/>
      <c r="AG62" s="39"/>
      <c r="AH62" s="40"/>
      <c r="AI62" s="38"/>
      <c r="AJ62" s="39"/>
      <c r="AK62" s="38"/>
      <c r="AL62" s="40"/>
      <c r="AM62" s="38"/>
      <c r="AN62" s="39"/>
      <c r="AO62" s="39"/>
      <c r="AP62" s="39"/>
      <c r="AQ62" s="40"/>
      <c r="AR62" s="39" t="n">
        <v>1</v>
      </c>
      <c r="AS62" s="39"/>
      <c r="AT62" s="39"/>
      <c r="AU62" s="39"/>
      <c r="AV62" s="38" t="n">
        <v>2</v>
      </c>
      <c r="AW62" s="40" t="n">
        <v>0</v>
      </c>
      <c r="AX62" s="38" t="n">
        <v>10</v>
      </c>
      <c r="AY62" s="39" t="s">
        <v>114</v>
      </c>
      <c r="AZ62" s="40" t="s">
        <v>97</v>
      </c>
      <c r="BA62" s="43" t="n">
        <v>5</v>
      </c>
      <c r="BB62" s="43">
        <f>BA62/AR62</f>
        <v>5</v>
      </c>
      <c r="BC62" s="39" t="s">
        <v>93</v>
      </c>
      <c r="BD62" s="40" t="n">
        <v>30</v>
      </c>
      <c r="BE62" s="38"/>
      <c r="BF62" s="39"/>
      <c r="BG62" s="40" t="s">
        <v>93</v>
      </c>
      <c r="BH62" s="38" t="s">
        <v>94</v>
      </c>
      <c r="BI62" s="39" t="s">
        <v>94</v>
      </c>
      <c r="BJ62" s="40" t="s">
        <v>94</v>
      </c>
      <c r="BK62" s="39"/>
      <c r="BL62" s="40"/>
    </row>
    <row r="63" spans="1:64">
      <c r="A63" s="37" t="s">
        <v>203</v>
      </c>
      <c r="B63" s="38">
        <f>IF(OR(M63="Five"),3,0)+IF(OR(M63="Not Disclosed"),1.5,0)+IF(OR(M63="Nine",M63="Fourteen",M63="See Note",M63="Cooperative"),1,0)+IF(OR(N63="Yes"),2,0)+IF(OR(N63="Not Disclosed"),1.5,0)+IF(OR(N63="Owned"),1,0)</f>
        <v>5</v>
      </c>
      <c r="C63" s="39">
        <f>COUNTIF(P63:S63,"Yes")+(0.5*COUNTIF(P63:S63,""))+(0.5*COUNTIF(P63:S63,"See Note"))+(3*COUNTIF(O63,"Yes"))</f>
        <v>1.5</v>
      </c>
      <c r="D63" s="40">
        <f>(3*COUNTIF(T63,"No"))+COUNTIF(U63:V63,"No")</f>
        <v>4</v>
      </c>
      <c r="E63" s="39">
        <f>COUNTIF(Y63,"No")+COUNTIF(Z63,"No")+(0.5*COUNTIF(Z63,"See Note"))+(3*COUNTIF(AA63,"No"))+COUNTIF(AI63,"Yes")+(0.5*COUNTIF(AI63,"Some"))+COUNTIF(AJ63,"Yes")+(0.5*COUNTIF(AJ63,"Some"))</f>
        <v>5</v>
      </c>
      <c r="F63" s="39">
        <f>(IF(OR(AN63="MPPE-128",AN63="Blowfish-64"),1,(IF(OR(AN63="See Note",AN63="Blowfish-128"),0.5,IF(OR(AN63="AES-128",AN63="AES-160",AN63="AES-192",AN63="AES-256"),0,0)))+(IF(OR(AO63="MPPE-128",AO63="Blowfish-64"),2,(IF(OR(AO63="See Note",AO63="Blowfish-128",AO63=""),1,IF(OR(AO63="AES-128",AO63="AES-160",AO63="AES-192",AO63="AES-256"),0,0)))))))+IF(OR(AP63="MS-CHAPv2",AP63="RSA-RC4",AP63="RSA-1024"),1,IF(OR(AP63="See Note",AP63=""),0.5,IF(OR(AP63="RSA-4096",AP63="RSA-2048",AP63="DH-2048",AP63="CA-4096"),0,0)))+IF(OR(AQ63="MS-CHAPv2",AQ63="RSA-RC4",AQ63="RSA-1024"),2,IF(OR(AQ63="See Note",AQ63=""),1,IF(OR(AQ63="RSA-4096",AQ63="RSA-2048",AQ63="DH-2048"),0,0)))</f>
        <v>2.5</v>
      </c>
      <c r="G63" s="39">
        <f>IF(AR63&lt;3,2,0)+IF(AS63&lt;10,1,IF(AS63="",1,0))+IF(AT63&lt;3,2,IF(AT63&lt;10,1,IF(AT63="",1,0)))</f>
        <v>3</v>
      </c>
      <c r="H63" s="38">
        <f>IF(AV63=0,0,IF(AV63&lt;5,1,IF(AV63&lt;10,2,3)))+IF(AW63=0,0,IF(AW63&lt;3,1,IF(AW63&lt;10,2,3)))+IF(AX63=0,0,IF(AX63&lt;5,1,IF(AX63&lt;10,2,3)))+IF(AY63="A",0,IF(AY63="A+",0,IF(AY63="B",1,5)))+IF(AZ63="Self",0,IF(AZ63="CloudFlare",2,IF(AZ63="Incapsula",2,3)))</f>
        <v>7</v>
      </c>
      <c r="I63" s="39">
        <f aca="1">IF(BA63&lt;PricePercentile33,0,IF(BA63&lt;PricePercentile66,1,2))+IF(BB63&lt;ConPricePercentile33,0,IF(BB63&lt;ConPricePercentile66,1,2))+IF(BC63="Free",0,IF(BC63="Yes",0,1))+IF(BD63="Free",0,IF(BD63&gt;29,0,IF(BD63&gt;13,1,IF(BD63&gt;6,2,3))))</f>
        <v>0</v>
      </c>
      <c r="J63" s="40">
        <f>IF(BE63="Yes",1,0)+IF(BF63="Yes",1,0)+IF(BG63="Yes",1,0)+IF(BH63="No",1,IF(BH63="",0,IF(BH63="Some",0.5,0)))+IF(BI63="No",1,IF(BI63="",0,IF(BI63="Some",0.5,0)))+IF(BJ63="No",1,IF(BJ63="",0,IF(BJ63="Some",0.5,0)))+IF(BK63="",0,1)+IF(BL63="",0,1)</f>
        <v>3</v>
      </c>
      <c r="K63" s="41"/>
      <c r="L63" s="42" t="s">
        <v>92</v>
      </c>
      <c r="M63" s="38" t="s">
        <v>144</v>
      </c>
      <c r="N63" s="40" t="s">
        <v>93</v>
      </c>
      <c r="O63" s="39"/>
      <c r="P63" s="40"/>
      <c r="Q63" s="38"/>
      <c r="R63" s="39"/>
      <c r="S63" s="39" t="s">
        <v>94</v>
      </c>
      <c r="T63" s="38" t="s">
        <v>94</v>
      </c>
      <c r="U63" s="39" t="s">
        <v>93</v>
      </c>
      <c r="V63" s="39" t="s">
        <v>94</v>
      </c>
      <c r="W63" s="39" t="s">
        <v>94</v>
      </c>
      <c r="X63" s="40" t="str">
        <f>IF(AND(NOT(M63="Five"),AA63="Yes",U63="Yes",OR(T63="Email",T63="Yes"),O63="No"),"Yes","No")</f>
        <v>No</v>
      </c>
      <c r="Y63" s="39" t="s">
        <v>94</v>
      </c>
      <c r="Z63" s="39" t="s">
        <v>94</v>
      </c>
      <c r="AA63" s="40" t="s">
        <v>94</v>
      </c>
      <c r="AB63" s="38"/>
      <c r="AC63" s="39"/>
      <c r="AD63" s="39"/>
      <c r="AE63" s="39"/>
      <c r="AF63" s="39"/>
      <c r="AG63" s="39"/>
      <c r="AH63" s="40"/>
      <c r="AI63" s="38"/>
      <c r="AJ63" s="39"/>
      <c r="AK63" s="38"/>
      <c r="AL63" s="40"/>
      <c r="AM63" s="38"/>
      <c r="AN63" s="39"/>
      <c r="AO63" s="39"/>
      <c r="AP63" s="39"/>
      <c r="AQ63" s="40"/>
      <c r="AR63" s="39" t="n">
        <v>5</v>
      </c>
      <c r="AS63" s="39"/>
      <c r="AT63" s="39"/>
      <c r="AU63" s="39"/>
      <c r="AV63" s="38" t="n">
        <v>1</v>
      </c>
      <c r="AW63" s="40" t="n">
        <v>0</v>
      </c>
      <c r="AX63" s="38" t="n">
        <v>4</v>
      </c>
      <c r="AY63" s="39" t="s">
        <v>139</v>
      </c>
      <c r="AZ63" s="40" t="s">
        <v>97</v>
      </c>
      <c r="BA63" s="43" t="n">
        <v>2.5</v>
      </c>
      <c r="BB63" s="43">
        <f>BA63/AR63</f>
        <v>0.5</v>
      </c>
      <c r="BC63" s="39" t="s">
        <v>93</v>
      </c>
      <c r="BD63" s="40" t="n">
        <v>30</v>
      </c>
      <c r="BE63" s="38"/>
      <c r="BF63" s="39"/>
      <c r="BG63" s="40"/>
      <c r="BH63" s="38" t="s">
        <v>94</v>
      </c>
      <c r="BI63" s="39" t="s">
        <v>94</v>
      </c>
      <c r="BJ63" s="40" t="s">
        <v>94</v>
      </c>
      <c r="BK63" s="39"/>
      <c r="BL63" s="40"/>
    </row>
    <row r="64" spans="1:64">
      <c r="A64" s="37" t="s">
        <v>204</v>
      </c>
      <c r="B64" s="38">
        <f>IF(OR(M64="Five"),3,0)+IF(OR(M64="Not Disclosed"),1.5,0)+IF(OR(M64="Nine",M64="Fourteen",M64="See Note",M64="Cooperative"),1,0)+IF(OR(N64="Yes"),2,0)+IF(OR(N64="Not Disclosed"),1.5,0)+IF(OR(N64="Owned"),1,0)</f>
        <v>3</v>
      </c>
      <c r="C64" s="39">
        <f>COUNTIF(P64:S64,"Yes")+(0.5*COUNTIF(P64:S64,""))+(0.5*COUNTIF(P64:S64,"See Note"))+(3*COUNTIF(O64,"Yes"))</f>
        <v>2</v>
      </c>
      <c r="D64" s="40">
        <f>(3*COUNTIF(T64,"No"))+COUNTIF(U64:V64,"No")</f>
        <v>1</v>
      </c>
      <c r="E64" s="39">
        <f>COUNTIF(Y64,"No")+COUNTIF(Z64,"No")+(0.5*COUNTIF(Z64,"See Note"))+(3*COUNTIF(AA64,"No"))+COUNTIF(AI64,"Yes")+(0.5*COUNTIF(AI64,"Some"))+COUNTIF(AJ64,"Yes")+(0.5*COUNTIF(AJ64,"Some"))</f>
        <v>2</v>
      </c>
      <c r="F64" s="39">
        <f>(IF(OR(AN64="MPPE-128",AN64="Blowfish-64"),1,(IF(OR(AN64="See Note",AN64="Blowfish-128"),0.5,IF(OR(AN64="AES-128",AN64="AES-160",AN64="AES-192",AN64="AES-256"),0,0)))+(IF(OR(AO64="MPPE-128",AO64="Blowfish-64"),2,(IF(OR(AO64="See Note",AO64="Blowfish-128",AO64=""),1,IF(OR(AO64="AES-128",AO64="AES-160",AO64="AES-192",AO64="AES-256"),0,0)))))))+IF(OR(AP64="MS-CHAPv2",AP64="RSA-RC4",AP64="RSA-1024"),1,IF(OR(AP64="See Note",AP64=""),0.5,IF(OR(AP64="RSA-4096",AP64="RSA-2048",AP64="DH-2048",AP64="CA-4096"),0,0)))+IF(OR(AQ64="MS-CHAPv2",AQ64="RSA-RC4",AQ64="RSA-1024"),2,IF(OR(AQ64="See Note",AQ64=""),1,IF(OR(AQ64="RSA-4096",AQ64="RSA-2048",AQ64="DH-2048"),0,0)))</f>
        <v>2.5</v>
      </c>
      <c r="G64" s="39">
        <f>IF(AR64&lt;3,2,0)+IF(AS64&lt;10,1,IF(AS64="",1,0))+IF(AT64&lt;3,2,IF(AT64&lt;10,1,IF(AT64="",1,0)))</f>
        <v>5</v>
      </c>
      <c r="H64" s="38">
        <f>IF(AV64=0,0,IF(AV64&lt;5,1,IF(AV64&lt;10,2,3)))+IF(AW64=0,0,IF(AW64&lt;3,1,IF(AW64&lt;10,2,3)))+IF(AX64=0,0,IF(AX64&lt;5,1,IF(AX64&lt;10,2,3)))+IF(AY64="A",0,IF(AY64="A+",0,IF(AY64="B",1,5)))+IF(AZ64="Self",0,IF(AZ64="CloudFlare",2,IF(AZ64="Incapsula",2,3)))</f>
        <v>15</v>
      </c>
      <c r="I64" s="39">
        <f aca="1">IF(BA64&lt;PricePercentile33,0,IF(BA64&lt;PricePercentile66,1,2))+IF(BB64&lt;ConPricePercentile33,0,IF(BB64&lt;ConPricePercentile66,1,2))+IF(BC64="Free",0,IF(BC64="Yes",0,1))+IF(BD64="Free",0,IF(BD64&gt;29,0,IF(BD64&gt;13,1,IF(BD64&gt;6,2,3))))</f>
        <v>6</v>
      </c>
      <c r="J64" s="40">
        <f>IF(BE64="Yes",1,0)+IF(BF64="Yes",1,0)+IF(BG64="Yes",1,0)+IF(BH64="No",1,IF(BH64="",0,IF(BH64="Some",0.5,0)))+IF(BI64="No",1,IF(BI64="",0,IF(BI64="Some",0.5,0)))+IF(BJ64="No",1,IF(BJ64="",0,IF(BJ64="Some",0.5,0)))+IF(BK64="",0,1)+IF(BL64="",0,1)</f>
        <v>5</v>
      </c>
      <c r="K64" s="41"/>
      <c r="L64" s="42"/>
      <c r="M64" s="38" t="str">
        <f>IF(OR(L64="USA",L64="UK",L64="Canada",L64="Australia",L64="New Zealand"),"Five",(IF(OR(L64="Denmark",L64="France",L64="Netherlands",L64="Norway"),"Nine",IF(OR(L64="Belgium",L64="Germany",L64="Italy",L64="Spain",L64="Sweden"),"Fourteen",IF(L64="","Not Disclosed",IF(OR(L64="British Virgin Islands",L64="Gibraltar",L64="British Indian Ocean",L64="Barbados"),"See Note","No"))))))</f>
        <v>Not Disclosed</v>
      </c>
      <c r="N64" s="40" t="s">
        <v>166</v>
      </c>
      <c r="O64" s="39"/>
      <c r="P64" s="40"/>
      <c r="Q64" s="38"/>
      <c r="R64" s="39"/>
      <c r="S64" s="39"/>
      <c r="T64" s="38" t="s">
        <v>100</v>
      </c>
      <c r="U64" s="39" t="s">
        <v>93</v>
      </c>
      <c r="V64" s="39" t="s">
        <v>94</v>
      </c>
      <c r="W64" s="39" t="s">
        <v>94</v>
      </c>
      <c r="X64" s="40" t="str">
        <f>IF(AND(NOT(M64="Five"),AA64="Yes",U64="Yes",OR(T64="Email",T64="Yes"),O64="No"),"Yes","No")</f>
        <v>No</v>
      </c>
      <c r="Y64" s="39" t="s">
        <v>94</v>
      </c>
      <c r="Z64" s="39" t="s">
        <v>94</v>
      </c>
      <c r="AA64" s="40" t="s">
        <v>93</v>
      </c>
      <c r="AB64" s="38"/>
      <c r="AC64" s="39"/>
      <c r="AD64" s="39"/>
      <c r="AE64" s="39"/>
      <c r="AF64" s="39"/>
      <c r="AG64" s="39"/>
      <c r="AH64" s="40"/>
      <c r="AI64" s="38"/>
      <c r="AJ64" s="39"/>
      <c r="AK64" s="38"/>
      <c r="AL64" s="40"/>
      <c r="AM64" s="38"/>
      <c r="AN64" s="39"/>
      <c r="AO64" s="39"/>
      <c r="AP64" s="39" t="s">
        <v>101</v>
      </c>
      <c r="AQ64" s="40" t="s">
        <v>101</v>
      </c>
      <c r="AR64" s="39" t="n">
        <v>1</v>
      </c>
      <c r="AS64" s="39"/>
      <c r="AT64" s="39"/>
      <c r="AU64" s="39"/>
      <c r="AV64" s="38" t="n">
        <v>7</v>
      </c>
      <c r="AW64" s="40" t="n">
        <v>6</v>
      </c>
      <c r="AX64" s="38" t="n">
        <v>10</v>
      </c>
      <c r="AY64" s="39" t="s">
        <v>139</v>
      </c>
      <c r="AZ64" s="40" t="s">
        <v>150</v>
      </c>
      <c r="BA64" s="43" t="n">
        <v>8.5</v>
      </c>
      <c r="BB64" s="43">
        <f>BA64/AR64</f>
        <v>8.5</v>
      </c>
      <c r="BC64" s="39" t="s">
        <v>93</v>
      </c>
      <c r="BD64" s="40" t="n">
        <v>7</v>
      </c>
      <c r="BE64" s="38"/>
      <c r="BF64" s="39" t="s">
        <v>93</v>
      </c>
      <c r="BG64" s="40"/>
      <c r="BH64" s="38" t="s">
        <v>94</v>
      </c>
      <c r="BI64" s="39" t="s">
        <v>94</v>
      </c>
      <c r="BJ64" s="40" t="s">
        <v>94</v>
      </c>
      <c r="BK64" s="39"/>
      <c r="BL64" s="40" t="s">
        <v>94</v>
      </c>
    </row>
    <row r="65" spans="1:64">
      <c r="A65" s="37" t="s">
        <v>205</v>
      </c>
      <c r="B65" s="38">
        <f>IF(OR(M65="Five"),3,0)+IF(OR(M65="Not Disclosed"),1.5,0)+IF(OR(M65="Nine",M65="Fourteen",M65="See Note",M65="Cooperative"),1,0)+IF(OR(N65="Yes"),2,0)+IF(OR(N65="Not Disclosed"),1.5,0)+IF(OR(N65="Owned"),1,0)</f>
        <v>0</v>
      </c>
      <c r="C65" s="39">
        <f>COUNTIF(P65:S65,"Yes")+(0.5*COUNTIF(P65:S65,""))+(0.5*COUNTIF(P65:S65,"See Note"))+(3*COUNTIF(O65,"Yes"))</f>
        <v>2</v>
      </c>
      <c r="D65" s="40">
        <f>(3*COUNTIF(T65,"No"))+COUNTIF(U65:V65,"No")</f>
        <v>4</v>
      </c>
      <c r="E65" s="39">
        <f>COUNTIF(Y65,"No")+COUNTIF(Z65,"No")+(0.5*COUNTIF(Z65,"See Note"))+(3*COUNTIF(AA65,"No"))+COUNTIF(AI65,"Yes")+(0.5*COUNTIF(AI65,"Some"))+COUNTIF(AJ65,"Yes")+(0.5*COUNTIF(AJ65,"Some"))</f>
        <v>1.5</v>
      </c>
      <c r="F65" s="39">
        <f>(IF(OR(AN65="MPPE-128",AN65="Blowfish-64"),1,(IF(OR(AN65="See Note",AN65="Blowfish-128"),0.5,IF(OR(AN65="AES-128",AN65="AES-160",AN65="AES-192",AN65="AES-256"),0,0)))+(IF(OR(AO65="MPPE-128",AO65="Blowfish-64"),2,(IF(OR(AO65="See Note",AO65="Blowfish-128",AO65=""),1,IF(OR(AO65="AES-128",AO65="AES-160",AO65="AES-192",AO65="AES-256"),0,0)))))))+IF(OR(AP65="MS-CHAPv2",AP65="RSA-RC4",AP65="RSA-1024"),1,IF(OR(AP65="See Note",AP65=""),0.5,IF(OR(AP65="RSA-4096",AP65="RSA-2048",AP65="DH-2048",AP65="CA-4096"),0,0)))+IF(OR(AQ65="MS-CHAPv2",AQ65="RSA-RC4",AQ65="RSA-1024"),2,IF(OR(AQ65="See Note",AQ65=""),1,IF(OR(AQ65="RSA-4096",AQ65="RSA-2048",AQ65="DH-2048"),0,0)))</f>
        <v>1.5</v>
      </c>
      <c r="G65" s="39">
        <f>IF(AR65&lt;3,2,0)+IF(AS65&lt;10,1,IF(AS65="",1,0))+IF(AT65&lt;3,2,IF(AT65&lt;10,1,IF(AT65="",1,0)))</f>
        <v>2</v>
      </c>
      <c r="H65" s="38">
        <f>IF(AV65=0,0,IF(AV65&lt;5,1,IF(AV65&lt;10,2,3)))+IF(AW65=0,0,IF(AW65&lt;3,1,IF(AW65&lt;10,2,3)))+IF(AX65=0,0,IF(AX65&lt;5,1,IF(AX65&lt;10,2,3)))+IF(AY65="A",0,IF(AY65="A+",0,IF(AY65="B",1,5)))+IF(AZ65="Self",0,IF(AZ65="CloudFlare",2,IF(AZ65="Incapsula",2,3)))</f>
        <v>8</v>
      </c>
      <c r="I65" s="39">
        <f aca="1">IF(BA65&lt;PricePercentile33,0,IF(BA65&lt;PricePercentile66,1,2))+IF(BB65&lt;ConPricePercentile33,0,IF(BB65&lt;ConPricePercentile66,1,2))+IF(BC65="Free",0,IF(BC65="Yes",0,1))+IF(BD65="Free",0,IF(BD65&gt;29,0,IF(BD65&gt;13,1,IF(BD65&gt;6,2,3))))</f>
        <v>3</v>
      </c>
      <c r="J65" s="40">
        <f>IF(BE65="Yes",1,0)+IF(BF65="Yes",1,0)+IF(BG65="Yes",1,0)+IF(BH65="No",1,IF(BH65="",0,IF(BH65="Some",0.5,0)))+IF(BI65="No",1,IF(BI65="",0,IF(BI65="Some",0.5,0)))+IF(BJ65="No",1,IF(BJ65="",0,IF(BJ65="Some",0.5,0)))+IF(BK65="",0,1)+IF(BL65="",0,1)</f>
        <v>5.5</v>
      </c>
      <c r="K65" s="41"/>
      <c r="L65" s="42" t="s">
        <v>158</v>
      </c>
      <c r="M65" s="38" t="str">
        <f>IF(OR(L65="USA",L65="UK",L65="Canada",L65="Australia",L65="New Zealand"),"Five",(IF(OR(L65="Denmark",L65="France",L65="Netherlands",L65="Norway"),"Nine",IF(OR(L65="Belgium",L65="Germany",L65="Italy",L65="Spain",L65="Sweden"),"Fourteen",IF(L65="","Not Disclosed",IF(OR(L65="British Virgin Islands",L65="Gibraltar",L65="British Indian Ocean",L65="Barbados"),"See Note","No"))))))</f>
        <v>No</v>
      </c>
      <c r="N65" s="40" t="s">
        <v>94</v>
      </c>
      <c r="O65" s="39" t="s">
        <v>94</v>
      </c>
      <c r="P65" s="40"/>
      <c r="Q65" s="38"/>
      <c r="R65" s="39"/>
      <c r="S65" s="39"/>
      <c r="T65" s="38" t="s">
        <v>94</v>
      </c>
      <c r="U65" s="39" t="s">
        <v>93</v>
      </c>
      <c r="V65" s="39" t="s">
        <v>94</v>
      </c>
      <c r="W65" s="39" t="s">
        <v>94</v>
      </c>
      <c r="X65" s="40" t="str">
        <f>IF(AND(NOT(M65="Five"),AA65="Yes",U65="Yes",OR(T65="Email",T65="Yes"),O65="No"),"Yes","No")</f>
        <v>No</v>
      </c>
      <c r="Y65" s="39" t="s">
        <v>93</v>
      </c>
      <c r="Z65" s="39" t="s">
        <v>101</v>
      </c>
      <c r="AA65" s="40" t="s">
        <v>93</v>
      </c>
      <c r="AB65" s="38"/>
      <c r="AC65" s="39"/>
      <c r="AD65" s="39"/>
      <c r="AE65" s="39"/>
      <c r="AF65" s="39" t="s">
        <v>93</v>
      </c>
      <c r="AG65" s="39"/>
      <c r="AH65" s="40"/>
      <c r="AI65" s="38" t="s">
        <v>95</v>
      </c>
      <c r="AJ65" s="39" t="s">
        <v>95</v>
      </c>
      <c r="AK65" s="38" t="n">
        <v>57.8900000000000006</v>
      </c>
      <c r="AL65" s="40" t="n">
        <v>8.55000000000000071</v>
      </c>
      <c r="AM65" s="38"/>
      <c r="AN65" s="39" t="s">
        <v>142</v>
      </c>
      <c r="AO65" s="39" t="s">
        <v>142</v>
      </c>
      <c r="AP65" s="39"/>
      <c r="AQ65" s="40"/>
      <c r="AR65" s="39" t="n">
        <v>1</v>
      </c>
      <c r="AS65" s="39" t="n">
        <v>43</v>
      </c>
      <c r="AT65" s="39" t="n">
        <v>95</v>
      </c>
      <c r="AU65" s="39" t="s">
        <v>93</v>
      </c>
      <c r="AV65" s="38" t="n">
        <v>15</v>
      </c>
      <c r="AW65" s="40" t="n">
        <v>9</v>
      </c>
      <c r="AX65" s="38" t="n">
        <v>27</v>
      </c>
      <c r="AY65" s="39" t="s">
        <v>102</v>
      </c>
      <c r="AZ65" s="40" t="s">
        <v>97</v>
      </c>
      <c r="BA65" s="43" t="n">
        <v>4.08000000000000007</v>
      </c>
      <c r="BB65" s="43">
        <f>BA65/AR65</f>
        <v>4.08000000000000007</v>
      </c>
      <c r="BC65" s="39" t="s">
        <v>93</v>
      </c>
      <c r="BD65" s="40" t="n">
        <v>15</v>
      </c>
      <c r="BE65" s="38" t="s">
        <v>93</v>
      </c>
      <c r="BF65" s="39"/>
      <c r="BG65" s="40" t="s">
        <v>93</v>
      </c>
      <c r="BH65" s="38" t="s">
        <v>94</v>
      </c>
      <c r="BI65" s="39" t="s">
        <v>95</v>
      </c>
      <c r="BJ65" s="40" t="s">
        <v>94</v>
      </c>
      <c r="BK65" s="39"/>
      <c r="BL65" s="40" t="s">
        <v>94</v>
      </c>
    </row>
    <row r="66" spans="1:64">
      <c r="A66" s="37" t="s">
        <v>206</v>
      </c>
      <c r="B66" s="38">
        <f>IF(OR(M66="Five"),3,0)+IF(OR(M66="Not Disclosed"),1.5,0)+IF(OR(M66="Nine",M66="Fourteen",M66="See Note",M66="Cooperative"),1,0)+IF(OR(N66="Yes"),2,0)+IF(OR(N66="Not Disclosed"),1.5,0)+IF(OR(N66="Owned"),1,0)</f>
        <v>1</v>
      </c>
      <c r="C66" s="39">
        <f>COUNTIF(P66:S66,"Yes")+(0.5*COUNTIF(P66:S66,""))+(0.5*COUNTIF(P66:S66,"See Note"))+(3*COUNTIF(O66,"Yes"))</f>
        <v>2.5</v>
      </c>
      <c r="D66" s="40">
        <f>(3*COUNTIF(T66,"No"))+COUNTIF(U66:V66,"No")</f>
        <v>5</v>
      </c>
      <c r="E66" s="39">
        <f>COUNTIF(Y66,"No")+COUNTIF(Z66,"No")+(0.5*COUNTIF(Z66,"See Note"))+(3*COUNTIF(AA66,"No"))+COUNTIF(AI66,"Yes")+(0.5*COUNTIF(AI66,"Some"))+COUNTIF(AJ66,"Yes")+(0.5*COUNTIF(AJ66,"Some"))</f>
        <v>2</v>
      </c>
      <c r="F66" s="39">
        <f>(IF(OR(AN66="MPPE-128",AN66="Blowfish-64"),1,(IF(OR(AN66="See Note",AN66="Blowfish-128"),0.5,IF(OR(AN66="AES-128",AN66="AES-160",AN66="AES-192",AN66="AES-256"),0,0)))+(IF(OR(AO66="MPPE-128",AO66="Blowfish-64"),2,(IF(OR(AO66="See Note",AO66="Blowfish-128",AO66=""),1,IF(OR(AO66="AES-128",AO66="AES-160",AO66="AES-192",AO66="AES-256"),0,0)))))))+IF(OR(AP66="MS-CHAPv2",AP66="RSA-RC4",AP66="RSA-1024"),1,IF(OR(AP66="See Note",AP66=""),0.5,IF(OR(AP66="RSA-4096",AP66="RSA-2048",AP66="DH-2048",AP66="CA-4096"),0,0)))+IF(OR(AQ66="MS-CHAPv2",AQ66="RSA-RC4",AQ66="RSA-1024"),2,IF(OR(AQ66="See Note",AQ66=""),1,IF(OR(AQ66="RSA-4096",AQ66="RSA-2048",AQ66="DH-2048"),0,0)))</f>
        <v>1.5</v>
      </c>
      <c r="G66" s="39">
        <f>IF(AR66&lt;3,2,0)+IF(AS66&lt;10,1,IF(AS66="",1,0))+IF(AT66&lt;3,2,IF(AT66&lt;10,1,IF(AT66="",1,0)))</f>
        <v>2</v>
      </c>
      <c r="H66" s="38">
        <f>IF(AV66=0,0,IF(AV66&lt;5,1,IF(AV66&lt;10,2,3)))+IF(AW66=0,0,IF(AW66&lt;3,1,IF(AW66&lt;10,2,3)))+IF(AX66=0,0,IF(AX66&lt;5,1,IF(AX66&lt;10,2,3)))+IF(AY66="A",0,IF(AY66="A+",0,IF(AY66="B",1,5)))+IF(AZ66="Self",0,IF(AZ66="CloudFlare",2,IF(AZ66="Incapsula",2,3)))</f>
        <v>12</v>
      </c>
      <c r="I66" s="39">
        <f aca="1">IF(BA66&lt;PricePercentile33,0,IF(BA66&lt;PricePercentile66,1,2))+IF(BB66&lt;ConPricePercentile33,0,IF(BB66&lt;ConPricePercentile66,1,2))+IF(BC66="Free",0,IF(BC66="Yes",0,1))+IF(BD66="Free",0,IF(BD66&gt;29,0,IF(BD66&gt;13,1,IF(BD66&gt;6,2,3))))</f>
        <v>5</v>
      </c>
      <c r="J66" s="40">
        <f>IF(BE66="Yes",1,0)+IF(BF66="Yes",1,0)+IF(BG66="Yes",1,0)+IF(BH66="No",1,IF(BH66="",0,IF(BH66="Some",0.5,0)))+IF(BI66="No",1,IF(BI66="",0,IF(BI66="Some",0.5,0)))+IF(BJ66="No",1,IF(BJ66="",0,IF(BJ66="Some",0.5,0)))+IF(BK66="",0,1)+IF(BL66="",0,1)</f>
        <v>5</v>
      </c>
      <c r="K66" s="41"/>
      <c r="L66" s="42" t="s">
        <v>118</v>
      </c>
      <c r="M66" s="38" t="s">
        <v>119</v>
      </c>
      <c r="N66" s="40" t="s">
        <v>94</v>
      </c>
      <c r="O66" s="39" t="s">
        <v>94</v>
      </c>
      <c r="P66" s="40"/>
      <c r="Q66" s="38"/>
      <c r="R66" s="39" t="s">
        <v>93</v>
      </c>
      <c r="S66" s="39"/>
      <c r="T66" s="38" t="s">
        <v>94</v>
      </c>
      <c r="U66" s="39" t="s">
        <v>94</v>
      </c>
      <c r="V66" s="39" t="s">
        <v>94</v>
      </c>
      <c r="W66" s="39" t="s">
        <v>94</v>
      </c>
      <c r="X66" s="40" t="str">
        <f>IF(AND(NOT(M66="Five"),AA66="Yes",U66="Yes",OR(T66="Email",T66="Yes"),O66="No"),"Yes","No")</f>
        <v>No</v>
      </c>
      <c r="Y66" s="39" t="s">
        <v>94</v>
      </c>
      <c r="Z66" s="39" t="s">
        <v>94</v>
      </c>
      <c r="AA66" s="40" t="s">
        <v>93</v>
      </c>
      <c r="AB66" s="38"/>
      <c r="AC66" s="39"/>
      <c r="AD66" s="39"/>
      <c r="AE66" s="39"/>
      <c r="AF66" s="39"/>
      <c r="AG66" s="39"/>
      <c r="AH66" s="40"/>
      <c r="AI66" s="38"/>
      <c r="AJ66" s="39"/>
      <c r="AK66" s="38"/>
      <c r="AL66" s="40"/>
      <c r="AM66" s="38"/>
      <c r="AN66" s="39" t="s">
        <v>105</v>
      </c>
      <c r="AO66" s="39" t="s">
        <v>105</v>
      </c>
      <c r="AP66" s="39"/>
      <c r="AQ66" s="40"/>
      <c r="AR66" s="39" t="n">
        <v>1</v>
      </c>
      <c r="AS66" s="39" t="n">
        <v>12</v>
      </c>
      <c r="AT66" s="39" t="n">
        <v>31</v>
      </c>
      <c r="AU66" s="39"/>
      <c r="AV66" s="38" t="n">
        <v>2</v>
      </c>
      <c r="AW66" s="40" t="n">
        <v>3</v>
      </c>
      <c r="AX66" s="38" t="n">
        <v>4</v>
      </c>
      <c r="AY66" s="39" t="s">
        <v>109</v>
      </c>
      <c r="AZ66" s="40" t="s">
        <v>150</v>
      </c>
      <c r="BA66" s="43" t="n">
        <v>7.16999999999999993</v>
      </c>
      <c r="BB66" s="43">
        <f>BA66/AR66</f>
        <v>7.16999999999999993</v>
      </c>
      <c r="BC66" s="39" t="s">
        <v>93</v>
      </c>
      <c r="BD66" s="40" t="n">
        <v>14</v>
      </c>
      <c r="BE66" s="38"/>
      <c r="BF66" s="39" t="s">
        <v>93</v>
      </c>
      <c r="BG66" s="40"/>
      <c r="BH66" s="38" t="s">
        <v>94</v>
      </c>
      <c r="BI66" s="39" t="s">
        <v>94</v>
      </c>
      <c r="BJ66" s="40" t="s">
        <v>94</v>
      </c>
      <c r="BK66" s="39"/>
      <c r="BL66" s="40" t="s">
        <v>94</v>
      </c>
    </row>
    <row r="67" spans="1:64">
      <c r="A67" s="37" t="s">
        <v>207</v>
      </c>
      <c r="B67" s="38">
        <f>IF(OR(M67="Five"),3,0)+IF(OR(M67="Not Disclosed"),1.5,0)+IF(OR(M67="Nine",M67="Fourteen",M67="See Note",M67="Cooperative"),1,0)+IF(OR(N67="Yes"),2,0)+IF(OR(N67="Not Disclosed"),1.5,0)+IF(OR(N67="Owned"),1,0)</f>
        <v>5</v>
      </c>
      <c r="C67" s="39">
        <f>COUNTIF(P67:S67,"Yes")+(0.5*COUNTIF(P67:S67,""))+(0.5*COUNTIF(P67:S67,"See Note"))+(3*COUNTIF(O67,"Yes"))</f>
        <v>2.5</v>
      </c>
      <c r="D67" s="40">
        <f>(3*COUNTIF(T67,"No"))+COUNTIF(U67:V67,"No")</f>
        <v>5</v>
      </c>
      <c r="E67" s="39">
        <f>COUNTIF(Y67,"No")+COUNTIF(Z67,"No")+(0.5*COUNTIF(Z67,"See Note"))+(3*COUNTIF(AA67,"No"))+COUNTIF(AI67,"Yes")+(0.5*COUNTIF(AI67,"Some"))+COUNTIF(AJ67,"Yes")+(0.5*COUNTIF(AJ67,"Some"))</f>
        <v>2</v>
      </c>
      <c r="F67" s="39">
        <f>(IF(OR(AN67="MPPE-128",AN67="Blowfish-64"),1,(IF(OR(AN67="See Note",AN67="Blowfish-128"),0.5,IF(OR(AN67="AES-128",AN67="AES-160",AN67="AES-192",AN67="AES-256"),0,0)))+(IF(OR(AO67="MPPE-128",AO67="Blowfish-64"),2,(IF(OR(AO67="See Note",AO67="Blowfish-128",AO67=""),1,IF(OR(AO67="AES-128",AO67="AES-160",AO67="AES-192",AO67="AES-256"),0,0)))))))+IF(OR(AP67="MS-CHAPv2",AP67="RSA-RC4",AP67="RSA-1024"),1,IF(OR(AP67="See Note",AP67=""),0.5,IF(OR(AP67="RSA-4096",AP67="RSA-2048",AP67="DH-2048",AP67="CA-4096"),0,0)))+IF(OR(AQ67="MS-CHAPv2",AQ67="RSA-RC4",AQ67="RSA-1024"),2,IF(OR(AQ67="See Note",AQ67=""),1,IF(OR(AQ67="RSA-4096",AQ67="RSA-2048",AQ67="DH-2048"),0,0)))</f>
        <v>2.5</v>
      </c>
      <c r="G67" s="39">
        <f>IF(AR67&lt;3,2,0)+IF(AS67&lt;10,1,IF(AS67="",1,0))+IF(AT67&lt;3,2,IF(AT67&lt;10,1,IF(AT67="",1,0)))</f>
        <v>0</v>
      </c>
      <c r="H67" s="38">
        <f>IF(AV67=0,0,IF(AV67&lt;5,1,IF(AV67&lt;10,2,3)))+IF(AW67=0,0,IF(AW67&lt;3,1,IF(AW67&lt;10,2,3)))+IF(AX67=0,0,IF(AX67&lt;5,1,IF(AX67&lt;10,2,3)))+IF(AY67="A",0,IF(AY67="A+",0,IF(AY67="B",1,5)))+IF(AZ67="Self",0,IF(AZ67="CloudFlare",2,IF(AZ67="Incapsula",2,3)))</f>
        <v>2</v>
      </c>
      <c r="I67" s="39">
        <f aca="1">IF(BA67&lt;PricePercentile33,0,IF(BA67&lt;PricePercentile66,1,2))+IF(BB67&lt;ConPricePercentile33,0,IF(BB67&lt;ConPricePercentile66,1,2))+IF(BC67="Free",0,IF(BC67="Yes",0,1))+IF(BD67="Free",0,IF(BD67&gt;29,0,IF(BD67&gt;13,1,IF(BD67&gt;6,2,3))))</f>
        <v>8</v>
      </c>
      <c r="J67" s="40">
        <f>IF(BE67="Yes",1,0)+IF(BF67="Yes",1,0)+IF(BG67="Yes",1,0)+IF(BH67="No",1,IF(BH67="",0,IF(BH67="Some",0.5,0)))+IF(BI67="No",1,IF(BI67="",0,IF(BI67="Some",0.5,0)))+IF(BJ67="No",1,IF(BJ67="",0,IF(BJ67="Some",0.5,0)))+IF(BK67="",0,1)+IF(BL67="",0,1)</f>
        <v>6</v>
      </c>
      <c r="K67" s="41"/>
      <c r="L67" s="42" t="s">
        <v>92</v>
      </c>
      <c r="M67" s="38" t="str">
        <f>IF(OR(L67="USA",L67="UK",L67="Canada",L67="Australia",L67="New Zealand"),"Five",(IF(OR(L67="Denmark",L67="France",L67="Netherlands",L67="Norway"),"Nine",IF(OR(L67="Belgium",L67="Germany",L67="Italy",L67="Spain",L67="Sweden"),"Fourteen",IF(L67="","Not Disclosed",IF(OR(L67="British Virgin Islands",L67="Gibraltar",L67="British Indian Ocean",L67="Barbados"),"See Note","No"))))))</f>
        <v>Five</v>
      </c>
      <c r="N67" s="40" t="s">
        <v>93</v>
      </c>
      <c r="O67" s="39" t="s">
        <v>94</v>
      </c>
      <c r="P67" s="40" t="s">
        <v>94</v>
      </c>
      <c r="Q67" s="38" t="s">
        <v>93</v>
      </c>
      <c r="R67" s="39"/>
      <c r="S67" s="39" t="s">
        <v>93</v>
      </c>
      <c r="T67" s="38" t="s">
        <v>94</v>
      </c>
      <c r="U67" s="39" t="s">
        <v>94</v>
      </c>
      <c r="V67" s="39" t="s">
        <v>94</v>
      </c>
      <c r="W67" s="39" t="s">
        <v>94</v>
      </c>
      <c r="X67" s="40" t="str">
        <f>IF(AND(NOT(M67="Five"),AA67="Yes",U67="Yes",OR(T67="Email",T67="Yes"),O67="No"),"Yes","No")</f>
        <v>No</v>
      </c>
      <c r="Y67" s="39" t="s">
        <v>94</v>
      </c>
      <c r="Z67" s="39" t="s">
        <v>94</v>
      </c>
      <c r="AA67" s="40" t="s">
        <v>93</v>
      </c>
      <c r="AB67" s="38"/>
      <c r="AC67" s="39"/>
      <c r="AD67" s="39"/>
      <c r="AE67" s="39"/>
      <c r="AF67" s="39"/>
      <c r="AG67" s="39"/>
      <c r="AH67" s="40"/>
      <c r="AI67" s="38"/>
      <c r="AJ67" s="39"/>
      <c r="AK67" s="38"/>
      <c r="AL67" s="40"/>
      <c r="AM67" s="38"/>
      <c r="AN67" s="39"/>
      <c r="AO67" s="39"/>
      <c r="AP67" s="39"/>
      <c r="AQ67" s="40"/>
      <c r="AR67" s="39" t="n">
        <v>3</v>
      </c>
      <c r="AS67" s="39" t="n">
        <v>24</v>
      </c>
      <c r="AT67" s="39" t="n">
        <v>35</v>
      </c>
      <c r="AU67" s="39"/>
      <c r="AV67" s="38" t="n">
        <v>0</v>
      </c>
      <c r="AW67" s="40" t="n">
        <v>0</v>
      </c>
      <c r="AX67" s="38" t="n">
        <v>5</v>
      </c>
      <c r="AY67" s="39" t="s">
        <v>96</v>
      </c>
      <c r="AZ67" s="40" t="s">
        <v>97</v>
      </c>
      <c r="BA67" s="43" t="n">
        <v>12.4399999999999995</v>
      </c>
      <c r="BB67" s="43">
        <f>BA67/AR67</f>
        <v>4.14666666666667005</v>
      </c>
      <c r="BC67" s="39" t="s">
        <v>94</v>
      </c>
      <c r="BD67" s="40" t="n">
        <v>0</v>
      </c>
      <c r="BE67" s="38" t="s">
        <v>93</v>
      </c>
      <c r="BF67" s="39" t="s">
        <v>93</v>
      </c>
      <c r="BG67" s="40"/>
      <c r="BH67" s="38" t="s">
        <v>94</v>
      </c>
      <c r="BI67" s="39" t="s">
        <v>94</v>
      </c>
      <c r="BJ67" s="40" t="s">
        <v>94</v>
      </c>
      <c r="BK67" s="39"/>
      <c r="BL67" s="40" t="s">
        <v>94</v>
      </c>
    </row>
    <row r="68" spans="1:64">
      <c r="A68" s="37" t="s">
        <v>208</v>
      </c>
      <c r="B68" s="38">
        <f>IF(OR(M68="Five"),3,0)+IF(OR(M68="Not Disclosed"),1.5,0)+IF(OR(M68="Nine",M68="Fourteen",M68="See Note",M68="Cooperative"),1,0)+IF(OR(N68="Yes"),2,0)+IF(OR(N68="Not Disclosed"),1.5,0)+IF(OR(N68="Owned"),1,0)</f>
        <v>0</v>
      </c>
      <c r="C68" s="39">
        <f>COUNTIF(P68:S68,"Yes")+(0.5*COUNTIF(P68:S68,""))+(0.5*COUNTIF(P68:S68,"See Note"))+(3*COUNTIF(O68,"Yes"))</f>
        <v>2</v>
      </c>
      <c r="D68" s="40">
        <f>(3*COUNTIF(T68,"No"))+COUNTIF(U68:V68,"No")</f>
        <v>1</v>
      </c>
      <c r="E68" s="39">
        <f>COUNTIF(Y68,"No")+COUNTIF(Z68,"No")+(0.5*COUNTIF(Z68,"See Note"))+(3*COUNTIF(AA68,"No"))+COUNTIF(AI68,"Yes")+(0.5*COUNTIF(AI68,"Some"))+COUNTIF(AJ68,"Yes")+(0.5*COUNTIF(AJ68,"Some"))</f>
        <v>2.5</v>
      </c>
      <c r="F68" s="39">
        <f>(IF(OR(AN68="MPPE-128",AN68="Blowfish-64"),1,(IF(OR(AN68="See Note",AN68="Blowfish-128"),0.5,IF(OR(AN68="AES-128",AN68="AES-160",AN68="AES-192",AN68="AES-256"),0,0)))+(IF(OR(AO68="MPPE-128",AO68="Blowfish-64"),2,(IF(OR(AO68="See Note",AO68="Blowfish-128",AO68=""),1,IF(OR(AO68="AES-128",AO68="AES-160",AO68="AES-192",AO68="AES-256"),0,0)))))))+IF(OR(AP68="MS-CHAPv2",AP68="RSA-RC4",AP68="RSA-1024"),1,IF(OR(AP68="See Note",AP68=""),0.5,IF(OR(AP68="RSA-4096",AP68="RSA-2048",AP68="DH-2048",AP68="CA-4096"),0,0)))+IF(OR(AQ68="MS-CHAPv2",AQ68="RSA-RC4",AQ68="RSA-1024"),2,IF(OR(AQ68="See Note",AQ68=""),1,IF(OR(AQ68="RSA-4096",AQ68="RSA-2048",AQ68="DH-2048"),0,0)))</f>
        <v>2.5</v>
      </c>
      <c r="G68" s="39">
        <f>IF(AR68&lt;3,2,0)+IF(AS68&lt;10,1,IF(AS68="",1,0))+IF(AT68&lt;3,2,IF(AT68&lt;10,1,IF(AT68="",1,0)))</f>
        <v>2</v>
      </c>
      <c r="H68" s="38">
        <f>IF(AV68=0,0,IF(AV68&lt;5,1,IF(AV68&lt;10,2,3)))+IF(AW68=0,0,IF(AW68&lt;3,1,IF(AW68&lt;10,2,3)))+IF(AX68=0,0,IF(AX68&lt;5,1,IF(AX68&lt;10,2,3)))+IF(AY68="A",0,IF(AY68="A+",0,IF(AY68="B",1,5)))+IF(AZ68="Self",0,IF(AZ68="CloudFlare",2,IF(AZ68="Incapsula",2,3)))</f>
        <v>3</v>
      </c>
      <c r="I68" s="39">
        <f aca="1">IF(BA68&lt;PricePercentile33,0,IF(BA68&lt;PricePercentile66,1,2))+IF(BB68&lt;ConPricePercentile33,0,IF(BB68&lt;ConPricePercentile66,1,2))+IF(BC68="Free",0,IF(BC68="Yes",0,1))+IF(BD68="Free",0,IF(BD68&gt;29,0,IF(BD68&gt;13,1,IF(BD68&gt;6,2,3))))</f>
        <v>7</v>
      </c>
      <c r="J68" s="40">
        <f>IF(BE68="Yes",1,0)+IF(BF68="Yes",1,0)+IF(BG68="Yes",1,0)+IF(BH68="No",1,IF(BH68="",0,IF(BH68="Some",0.5,0)))+IF(BI68="No",1,IF(BI68="",0,IF(BI68="Some",0.5,0)))+IF(BJ68="No",1,IF(BJ68="",0,IF(BJ68="Some",0.5,0)))+IF(BK68="",0,1)+IF(BL68="",0,1)</f>
        <v>0</v>
      </c>
      <c r="K68" s="41"/>
      <c r="L68" s="42" t="s">
        <v>209</v>
      </c>
      <c r="M68" s="38" t="str">
        <f>IF(OR(L68="USA",L68="UK",L68="Canada",L68="Australia",L68="New Zealand"),"Five",(IF(OR(L68="Denmark",L68="France",L68="Netherlands",L68="Norway"),"Nine",IF(OR(L68="Belgium",L68="Germany",L68="Italy",L68="Spain",L68="Sweden"),"Fourteen",IF(L68="","Not Disclosed",IF(OR(L68="British Virgin Islands",L68="Gibraltar",L68="British Indian Ocean",L68="Barbados"),"See Note","No"))))))</f>
        <v>No</v>
      </c>
      <c r="N68" s="40" t="s">
        <v>94</v>
      </c>
      <c r="O68" s="39"/>
      <c r="P68" s="40"/>
      <c r="Q68" s="38"/>
      <c r="R68" s="39"/>
      <c r="S68" s="39"/>
      <c r="T68" s="38" t="s">
        <v>100</v>
      </c>
      <c r="U68" s="39" t="s">
        <v>93</v>
      </c>
      <c r="V68" s="39" t="s">
        <v>94</v>
      </c>
      <c r="W68" s="39" t="s">
        <v>94</v>
      </c>
      <c r="X68" s="40" t="str">
        <f>IF(AND(NOT(M68="Five"),AA68="Yes",U68="Yes",OR(T68="Email",T68="Yes"),O68="No"),"Yes","No")</f>
        <v>No</v>
      </c>
      <c r="Y68" s="39" t="s">
        <v>94</v>
      </c>
      <c r="Z68" s="39" t="s">
        <v>94</v>
      </c>
      <c r="AA68" s="40" t="s">
        <v>93</v>
      </c>
      <c r="AB68" s="38" t="s">
        <v>93</v>
      </c>
      <c r="AC68" s="39"/>
      <c r="AD68" s="39"/>
      <c r="AE68" s="39"/>
      <c r="AF68" s="39"/>
      <c r="AG68" s="39"/>
      <c r="AH68" s="40"/>
      <c r="AI68" s="38"/>
      <c r="AJ68" s="39" t="s">
        <v>95</v>
      </c>
      <c r="AK68" s="38"/>
      <c r="AL68" s="40"/>
      <c r="AM68" s="38"/>
      <c r="AN68" s="39"/>
      <c r="AO68" s="39"/>
      <c r="AP68" s="39"/>
      <c r="AQ68" s="40"/>
      <c r="AR68" s="39" t="n">
        <v>1</v>
      </c>
      <c r="AS68" s="39" t="n">
        <v>22</v>
      </c>
      <c r="AT68" s="39" t="n">
        <v>25</v>
      </c>
      <c r="AU68" s="39"/>
      <c r="AV68" s="38" t="n">
        <v>1</v>
      </c>
      <c r="AW68" s="40" t="n">
        <v>0</v>
      </c>
      <c r="AX68" s="38" t="n">
        <v>0</v>
      </c>
      <c r="AY68" s="39" t="s">
        <v>96</v>
      </c>
      <c r="AZ68" s="40" t="s">
        <v>132</v>
      </c>
      <c r="BA68" s="43" t="n">
        <v>6.86000000000000032</v>
      </c>
      <c r="BB68" s="43">
        <f>BA68/AR68</f>
        <v>6.86000000000000032</v>
      </c>
      <c r="BC68" s="39" t="s">
        <v>94</v>
      </c>
      <c r="BD68" s="40" t="n">
        <v>7</v>
      </c>
      <c r="BE68" s="38"/>
      <c r="BF68" s="39"/>
      <c r="BG68" s="40"/>
      <c r="BH68" s="38"/>
      <c r="BI68" s="39"/>
      <c r="BJ68" s="40"/>
      <c r="BK68" s="39"/>
      <c r="BL68" s="40"/>
    </row>
    <row r="69" spans="1:64">
      <c r="A69" s="37" t="s">
        <v>210</v>
      </c>
      <c r="B69" s="38">
        <f>IF(OR(M69="Five"),3,0)+IF(OR(M69="Not Disclosed"),1.5,0)+IF(OR(M69="Nine",M69="Fourteen",M69="See Note",M69="Cooperative"),1,0)+IF(OR(N69="Yes"),2,0)+IF(OR(N69="Not Disclosed"),1.5,0)+IF(OR(N69="Owned"),1,0)</f>
        <v>3</v>
      </c>
      <c r="C69" s="39">
        <f>COUNTIF(P69:S69,"Yes")+(0.5*COUNTIF(P69:S69,""))+(0.5*COUNTIF(P69:S69,"See Note"))+(3*COUNTIF(O69,"Yes"))</f>
        <v>2</v>
      </c>
      <c r="D69" s="40">
        <f>(3*COUNTIF(T69,"No"))+COUNTIF(U69:V69,"No")</f>
        <v>1</v>
      </c>
      <c r="E69" s="39">
        <f>COUNTIF(Y69,"No")+COUNTIF(Z69,"No")+(0.5*COUNTIF(Z69,"See Note"))+(3*COUNTIF(AA69,"No"))+COUNTIF(AI69,"Yes")+(0.5*COUNTIF(AI69,"Some"))+COUNTIF(AJ69,"Yes")+(0.5*COUNTIF(AJ69,"Some"))</f>
        <v>2</v>
      </c>
      <c r="F69" s="39">
        <f>(IF(OR(AN69="MPPE-128",AN69="Blowfish-64"),1,(IF(OR(AN69="See Note",AN69="Blowfish-128"),0.5,IF(OR(AN69="AES-128",AN69="AES-160",AN69="AES-192",AN69="AES-256"),0,0)))+(IF(OR(AO69="MPPE-128",AO69="Blowfish-64"),2,(IF(OR(AO69="See Note",AO69="Blowfish-128",AO69=""),1,IF(OR(AO69="AES-128",AO69="AES-160",AO69="AES-192",AO69="AES-256"),0,0)))))))+IF(OR(AP69="MS-CHAPv2",AP69="RSA-RC4",AP69="RSA-1024"),1,IF(OR(AP69="See Note",AP69=""),0.5,IF(OR(AP69="RSA-4096",AP69="RSA-2048",AP69="DH-2048",AP69="CA-4096"),0,0)))+IF(OR(AQ69="MS-CHAPv2",AQ69="RSA-RC4",AQ69="RSA-1024"),2,IF(OR(AQ69="See Note",AQ69=""),1,IF(OR(AQ69="RSA-4096",AQ69="RSA-2048",AQ69="DH-2048"),0,0)))</f>
        <v>2.5</v>
      </c>
      <c r="G69" s="39">
        <f>IF(AR69&lt;3,2,0)+IF(AS69&lt;10,1,IF(AS69="",1,0))+IF(AT69&lt;3,2,IF(AT69&lt;10,1,IF(AT69="",1,0)))</f>
        <v>2</v>
      </c>
      <c r="H69" s="38">
        <f>IF(AV69=0,0,IF(AV69&lt;5,1,IF(AV69&lt;10,2,3)))+IF(AW69=0,0,IF(AW69&lt;3,1,IF(AW69&lt;10,2,3)))+IF(AX69=0,0,IF(AX69&lt;5,1,IF(AX69&lt;10,2,3)))+IF(AY69="A",0,IF(AY69="A+",0,IF(AY69="B",1,5)))+IF(AZ69="Self",0,IF(AZ69="CloudFlare",2,IF(AZ69="Incapsula",2,3)))</f>
        <v>13</v>
      </c>
      <c r="I69" s="39">
        <f aca="1">IF(BA69&lt;PricePercentile33,0,IF(BA69&lt;PricePercentile66,1,2))+IF(BB69&lt;ConPricePercentile33,0,IF(BB69&lt;ConPricePercentile66,1,2))+IF(BC69="Free",0,IF(BC69="Yes",0,1))+IF(BD69="Free",0,IF(BD69&gt;29,0,IF(BD69&gt;13,1,IF(BD69&gt;6,2,3))))</f>
        <v>8</v>
      </c>
      <c r="J69" s="40">
        <f>IF(BE69="Yes",1,0)+IF(BF69="Yes",1,0)+IF(BG69="Yes",1,0)+IF(BH69="No",1,IF(BH69="",0,IF(BH69="Some",0.5,0)))+IF(BI69="No",1,IF(BI69="",0,IF(BI69="Some",0.5,0)))+IF(BJ69="No",1,IF(BJ69="",0,IF(BJ69="Some",0.5,0)))+IF(BK69="",0,1)+IF(BL69="",0,1)</f>
        <v>3</v>
      </c>
      <c r="K69" s="41"/>
      <c r="L69" s="42"/>
      <c r="M69" s="38" t="str">
        <f>IF(OR(L69="USA",L69="UK",L69="Canada",L69="Australia",L69="New Zealand"),"Five",(IF(OR(L69="Denmark",L69="France",L69="Netherlands",L69="Norway"),"Nine",IF(OR(L69="Belgium",L69="Germany",L69="Italy",L69="Spain",L69="Sweden"),"Fourteen",IF(L69="","Not Disclosed",IF(OR(L69="British Virgin Islands",L69="Gibraltar",L69="British Indian Ocean",L69="Barbados"),"See Note","No"))))))</f>
        <v>Not Disclosed</v>
      </c>
      <c r="N69" s="40" t="s">
        <v>166</v>
      </c>
      <c r="O69" s="39" t="s">
        <v>94</v>
      </c>
      <c r="P69" s="40"/>
      <c r="Q69" s="38"/>
      <c r="R69" s="39"/>
      <c r="S69" s="39"/>
      <c r="T69" s="38" t="s">
        <v>100</v>
      </c>
      <c r="U69" s="39" t="s">
        <v>93</v>
      </c>
      <c r="V69" s="39" t="s">
        <v>94</v>
      </c>
      <c r="W69" s="39" t="s">
        <v>94</v>
      </c>
      <c r="X69" s="40" t="str">
        <f>IF(AND(NOT(M69="Five"),AA69="Yes",U69="Yes",OR(T69="Email",T69="Yes"),O69="No"),"Yes","No")</f>
        <v>Yes</v>
      </c>
      <c r="Y69" s="39" t="s">
        <v>94</v>
      </c>
      <c r="Z69" s="39" t="s">
        <v>94</v>
      </c>
      <c r="AA69" s="40" t="s">
        <v>93</v>
      </c>
      <c r="AB69" s="38" t="s">
        <v>93</v>
      </c>
      <c r="AC69" s="39" t="s">
        <v>93</v>
      </c>
      <c r="AD69" s="39"/>
      <c r="AE69" s="39"/>
      <c r="AF69" s="39"/>
      <c r="AG69" s="39"/>
      <c r="AH69" s="40"/>
      <c r="AI69" s="38"/>
      <c r="AJ69" s="39"/>
      <c r="AK69" s="38"/>
      <c r="AL69" s="40"/>
      <c r="AM69" s="38"/>
      <c r="AN69" s="39"/>
      <c r="AO69" s="39"/>
      <c r="AP69" s="39" t="s">
        <v>101</v>
      </c>
      <c r="AQ69" s="40" t="s">
        <v>101</v>
      </c>
      <c r="AR69" s="39" t="n">
        <v>1</v>
      </c>
      <c r="AS69" s="39" t="n">
        <v>17</v>
      </c>
      <c r="AT69" s="39" t="n">
        <v>17</v>
      </c>
      <c r="AU69" s="39"/>
      <c r="AV69" s="38" t="n">
        <v>7</v>
      </c>
      <c r="AW69" s="40" t="n">
        <v>5</v>
      </c>
      <c r="AX69" s="38" t="n">
        <v>4</v>
      </c>
      <c r="AY69" s="39" t="s">
        <v>149</v>
      </c>
      <c r="AZ69" s="40" t="s">
        <v>150</v>
      </c>
      <c r="BA69" s="43" t="n">
        <v>15.8399999999999999</v>
      </c>
      <c r="BB69" s="43">
        <f>BA69/AR69</f>
        <v>15.8399999999999999</v>
      </c>
      <c r="BC69" s="39" t="s">
        <v>94</v>
      </c>
      <c r="BD69" s="40" t="n">
        <v>3</v>
      </c>
      <c r="BE69" s="38"/>
      <c r="BF69" s="39"/>
      <c r="BG69" s="40"/>
      <c r="BH69" s="38" t="s">
        <v>94</v>
      </c>
      <c r="BI69" s="39" t="s">
        <v>94</v>
      </c>
      <c r="BJ69" s="40" t="s">
        <v>94</v>
      </c>
      <c r="BK69" s="39"/>
      <c r="BL69" s="40"/>
    </row>
    <row r="70" spans="1:64">
      <c r="A70" s="37" t="s">
        <v>211</v>
      </c>
      <c r="B70" s="38">
        <f>IF(OR(M70="Five"),3,0)+IF(OR(M70="Not Disclosed"),1.5,0)+IF(OR(M70="Nine",M70="Fourteen",M70="See Note",M70="Cooperative"),1,0)+IF(OR(N70="Yes"),2,0)+IF(OR(N70="Not Disclosed"),1.5,0)+IF(OR(N70="Owned"),1,0)</f>
        <v>1</v>
      </c>
      <c r="C70" s="39">
        <f>COUNTIF(P70:S70,"Yes")+(0.5*COUNTIF(P70:S70,""))+(0.5*COUNTIF(P70:S70,"See Note"))+(3*COUNTIF(O70,"Yes"))</f>
        <v>1.5</v>
      </c>
      <c r="D70" s="40">
        <f>(3*COUNTIF(T70,"No"))+COUNTIF(U70:V70,"No")</f>
        <v>4</v>
      </c>
      <c r="E70" s="39">
        <f>COUNTIF(Y70,"No")+COUNTIF(Z70,"No")+(0.5*COUNTIF(Z70,"See Note"))+(3*COUNTIF(AA70,"No"))+COUNTIF(AI70,"Yes")+(0.5*COUNTIF(AI70,"Some"))+COUNTIF(AJ70,"Yes")+(0.5*COUNTIF(AJ70,"Some"))</f>
        <v>2</v>
      </c>
      <c r="F70" s="39">
        <f>(IF(OR(AN70="MPPE-128",AN70="Blowfish-64"),1,(IF(OR(AN70="See Note",AN70="Blowfish-128"),0.5,IF(OR(AN70="AES-128",AN70="AES-160",AN70="AES-192",AN70="AES-256"),0,0)))+(IF(OR(AO70="MPPE-128",AO70="Blowfish-64"),2,(IF(OR(AO70="See Note",AO70="Blowfish-128",AO70=""),1,IF(OR(AO70="AES-128",AO70="AES-160",AO70="AES-192",AO70="AES-256"),0,0)))))))+IF(OR(AP70="MS-CHAPv2",AP70="RSA-RC4",AP70="RSA-1024"),1,IF(OR(AP70="See Note",AP70=""),0.5,IF(OR(AP70="RSA-4096",AP70="RSA-2048",AP70="DH-2048",AP70="CA-4096"),0,0)))+IF(OR(AQ70="MS-CHAPv2",AQ70="RSA-RC4",AQ70="RSA-1024"),2,IF(OR(AQ70="See Note",AQ70=""),1,IF(OR(AQ70="RSA-4096",AQ70="RSA-2048",AQ70="DH-2048"),0,0)))</f>
        <v>1.5</v>
      </c>
      <c r="G70" s="39">
        <f>IF(AR70&lt;3,2,0)+IF(AS70&lt;10,1,IF(AS70="",1,0))+IF(AT70&lt;3,2,IF(AT70&lt;10,1,IF(AT70="",1,0)))</f>
        <v>5</v>
      </c>
      <c r="H70" s="38">
        <f>IF(AV70=0,0,IF(AV70&lt;5,1,IF(AV70&lt;10,2,3)))+IF(AW70=0,0,IF(AW70&lt;3,1,IF(AW70&lt;10,2,3)))+IF(AX70=0,0,IF(AX70&lt;5,1,IF(AX70&lt;10,2,3)))+IF(AY70="A",0,IF(AY70="A+",0,IF(AY70="B",1,5)))+IF(AZ70="Self",0,IF(AZ70="CloudFlare",2,IF(AZ70="Incapsula",2,3)))</f>
        <v>0</v>
      </c>
      <c r="I70" s="39">
        <f aca="1">IF(BA70&lt;PricePercentile33,0,IF(BA70&lt;PricePercentile66,1,2))+IF(BB70&lt;ConPricePercentile33,0,IF(BB70&lt;ConPricePercentile66,1,2))+IF(BC70="Free",0,IF(BC70="Yes",0,1))+IF(BD70="Free",0,IF(BD70&gt;29,0,IF(BD70&gt;13,1,IF(BD70&gt;6,2,3))))</f>
        <v>6</v>
      </c>
      <c r="J70" s="40">
        <f>IF(BE70="Yes",1,0)+IF(BF70="Yes",1,0)+IF(BG70="Yes",1,0)+IF(BH70="No",1,IF(BH70="",0,IF(BH70="Some",0.5,0)))+IF(BI70="No",1,IF(BI70="",0,IF(BI70="Some",0.5,0)))+IF(BJ70="No",1,IF(BJ70="",0,IF(BJ70="Some",0.5,0)))+IF(BK70="",0,1)+IF(BL70="",0,1)</f>
        <v>0</v>
      </c>
      <c r="K70" s="41"/>
      <c r="L70" s="42" t="s">
        <v>123</v>
      </c>
      <c r="M70" s="38" t="str">
        <f>IF(OR(L70="USA",L70="UK",L70="Canada",L70="Australia",L70="New Zealand"),"Five",(IF(OR(L70="Denmark",L70="France",L70="Netherlands",L70="Norway"),"Nine",IF(OR(L70="Belgium",L70="Germany",L70="Italy",L70="Spain",L70="Sweden"),"Fourteen",IF(L70="","Not Disclosed",IF(OR(L70="British Virgin Islands",L70="Gibraltar",L70="British Indian Ocean",L70="Barbados"),"See Note","No"))))))</f>
        <v>Fourteen</v>
      </c>
      <c r="N70" s="40" t="s">
        <v>94</v>
      </c>
      <c r="O70" s="39" t="s">
        <v>94</v>
      </c>
      <c r="P70" s="40"/>
      <c r="Q70" s="38"/>
      <c r="R70" s="39"/>
      <c r="S70" s="39" t="s">
        <v>94</v>
      </c>
      <c r="T70" s="38" t="s">
        <v>94</v>
      </c>
      <c r="U70" s="39" t="s">
        <v>93</v>
      </c>
      <c r="V70" s="39" t="s">
        <v>94</v>
      </c>
      <c r="W70" s="39" t="s">
        <v>94</v>
      </c>
      <c r="X70" s="40" t="str">
        <f>IF(AND(NOT(M70="Five"),AA70="Yes",U70="Yes",OR(T70="Email",T70="Yes"),O70="No"),"Yes","No")</f>
        <v>No</v>
      </c>
      <c r="Y70" s="39" t="s">
        <v>94</v>
      </c>
      <c r="Z70" s="39" t="s">
        <v>94</v>
      </c>
      <c r="AA70" s="40" t="s">
        <v>93</v>
      </c>
      <c r="AB70" s="38"/>
      <c r="AC70" s="39"/>
      <c r="AD70" s="39"/>
      <c r="AE70" s="39"/>
      <c r="AF70" s="39"/>
      <c r="AG70" s="39"/>
      <c r="AH70" s="40"/>
      <c r="AI70" s="38"/>
      <c r="AJ70" s="39"/>
      <c r="AK70" s="38"/>
      <c r="AL70" s="40"/>
      <c r="AM70" s="38"/>
      <c r="AN70" s="39"/>
      <c r="AO70" s="39" t="s">
        <v>142</v>
      </c>
      <c r="AP70" s="39"/>
      <c r="AQ70" s="40"/>
      <c r="AR70" s="39"/>
      <c r="AS70" s="39"/>
      <c r="AT70" s="39"/>
      <c r="AU70" s="39"/>
      <c r="AV70" s="38" t="n">
        <v>0</v>
      </c>
      <c r="AW70" s="40" t="n">
        <v>0</v>
      </c>
      <c r="AX70" s="38" t="n">
        <v>0</v>
      </c>
      <c r="AY70" s="39" t="s">
        <v>96</v>
      </c>
      <c r="AZ70" s="40" t="s">
        <v>97</v>
      </c>
      <c r="BA70" s="43" t="s">
        <v>101</v>
      </c>
      <c r="BB70" s="43"/>
      <c r="BC70" s="39" t="s">
        <v>94</v>
      </c>
      <c r="BD70" s="40" t="n">
        <v>0</v>
      </c>
      <c r="BE70" s="38"/>
      <c r="BF70" s="39"/>
      <c r="BG70" s="40"/>
      <c r="BH70" s="38"/>
      <c r="BI70" s="39"/>
      <c r="BJ70" s="40"/>
      <c r="BK70" s="39"/>
      <c r="BL70" s="40"/>
    </row>
    <row r="71" spans="1:64">
      <c r="A71" s="37" t="s">
        <v>212</v>
      </c>
      <c r="B71" s="38">
        <f>IF(OR(M71="Five"),3,0)+IF(OR(M71="Not Disclosed"),1.5,0)+IF(OR(M71="Nine",M71="Fourteen",M71="See Note",M71="Cooperative"),1,0)+IF(OR(N71="Yes"),2,0)+IF(OR(N71="Not Disclosed"),1.5,0)+IF(OR(N71="Owned"),1,0)</f>
        <v>3</v>
      </c>
      <c r="C71" s="39">
        <f>COUNTIF(P71:S71,"Yes")+(0.5*COUNTIF(P71:S71,""))+(0.5*COUNTIF(P71:S71,"See Note"))+(3*COUNTIF(O71,"Yes"))</f>
        <v>2.5</v>
      </c>
      <c r="D71" s="40">
        <f>(3*COUNTIF(T71,"No"))+COUNTIF(U71:V71,"No")</f>
        <v>5</v>
      </c>
      <c r="E71" s="39">
        <f>COUNTIF(Y71,"No")+COUNTIF(Z71,"No")+(0.5*COUNTIF(Z71,"See Note"))+(3*COUNTIF(AA71,"No"))+COUNTIF(AI71,"Yes")+(0.5*COUNTIF(AI71,"Some"))+COUNTIF(AJ71,"Yes")+(0.5*COUNTIF(AJ71,"Some"))</f>
        <v>5</v>
      </c>
      <c r="F71" s="39">
        <f>(IF(OR(AN71="MPPE-128",AN71="Blowfish-64"),1,(IF(OR(AN71="See Note",AN71="Blowfish-128"),0.5,IF(OR(AN71="AES-128",AN71="AES-160",AN71="AES-192",AN71="AES-256"),0,0)))+(IF(OR(AO71="MPPE-128",AO71="Blowfish-64"),2,(IF(OR(AO71="See Note",AO71="Blowfish-128",AO71=""),1,IF(OR(AO71="AES-128",AO71="AES-160",AO71="AES-192",AO71="AES-256"),0,0)))))))+IF(OR(AP71="MS-CHAPv2",AP71="RSA-RC4",AP71="RSA-1024"),1,IF(OR(AP71="See Note",AP71=""),0.5,IF(OR(AP71="RSA-4096",AP71="RSA-2048",AP71="DH-2048",AP71="CA-4096"),0,0)))+IF(OR(AQ71="MS-CHAPv2",AQ71="RSA-RC4",AQ71="RSA-1024"),2,IF(OR(AQ71="See Note",AQ71=""),1,IF(OR(AQ71="RSA-4096",AQ71="RSA-2048",AQ71="DH-2048"),0,0)))</f>
        <v>2.5</v>
      </c>
      <c r="G71" s="39">
        <f>IF(AR71&lt;3,2,0)+IF(AS71&lt;10,1,IF(AS71="",1,0))+IF(AT71&lt;3,2,IF(AT71&lt;10,1,IF(AT71="",1,0)))</f>
        <v>5</v>
      </c>
      <c r="H71" s="38">
        <f>IF(AV71=0,0,IF(AV71&lt;5,1,IF(AV71&lt;10,2,3)))+IF(AW71=0,0,IF(AW71&lt;3,1,IF(AW71&lt;10,2,3)))+IF(AX71=0,0,IF(AX71&lt;5,1,IF(AX71&lt;10,2,3)))+IF(AY71="A",0,IF(AY71="A+",0,IF(AY71="B",1,5)))+IF(AZ71="Self",0,IF(AZ71="CloudFlare",2,IF(AZ71="Incapsula",2,3)))</f>
        <v>5</v>
      </c>
      <c r="I71" s="39">
        <f aca="1">IF(BA71&lt;PricePercentile33,0,IF(BA71&lt;PricePercentile66,1,2))+IF(BB71&lt;ConPricePercentile33,0,IF(BB71&lt;ConPricePercentile66,1,2))+IF(BC71="Free",0,IF(BC71="Yes",0,1))+IF(BD71="Free",0,IF(BD71&gt;29,0,IF(BD71&gt;13,1,IF(BD71&gt;6,2,3))))</f>
        <v>4</v>
      </c>
      <c r="J71" s="40">
        <f>IF(BE71="Yes",1,0)+IF(BF71="Yes",1,0)+IF(BG71="Yes",1,0)+IF(BH71="No",1,IF(BH71="",0,IF(BH71="Some",0.5,0)))+IF(BI71="No",1,IF(BI71="",0,IF(BI71="Some",0.5,0)))+IF(BJ71="No",1,IF(BJ71="",0,IF(BJ71="Some",0.5,0)))+IF(BK71="",0,1)+IF(BL71="",0,1)</f>
        <v>0</v>
      </c>
      <c r="K71" s="41"/>
      <c r="L71" s="42"/>
      <c r="M71" s="38" t="s">
        <v>166</v>
      </c>
      <c r="N71" s="40" t="s">
        <v>166</v>
      </c>
      <c r="O71" s="39"/>
      <c r="P71" s="40"/>
      <c r="Q71" s="38"/>
      <c r="R71" s="39"/>
      <c r="S71" s="39" t="s">
        <v>93</v>
      </c>
      <c r="T71" s="38" t="s">
        <v>94</v>
      </c>
      <c r="U71" s="39" t="s">
        <v>94</v>
      </c>
      <c r="V71" s="39" t="s">
        <v>94</v>
      </c>
      <c r="W71" s="39" t="s">
        <v>94</v>
      </c>
      <c r="X71" s="40" t="str">
        <f>IF(AND(NOT(M71="Five"),AA71="Yes",U71="Yes",OR(T71="Email",T71="Yes"),O71="No"),"Yes","No")</f>
        <v>No</v>
      </c>
      <c r="Y71" s="39" t="s">
        <v>94</v>
      </c>
      <c r="Z71" s="39" t="s">
        <v>94</v>
      </c>
      <c r="AA71" s="40" t="s">
        <v>94</v>
      </c>
      <c r="AB71" s="38"/>
      <c r="AC71" s="39"/>
      <c r="AD71" s="39"/>
      <c r="AE71" s="39"/>
      <c r="AF71" s="39"/>
      <c r="AG71" s="39"/>
      <c r="AH71" s="40"/>
      <c r="AI71" s="38"/>
      <c r="AJ71" s="39"/>
      <c r="AK71" s="38"/>
      <c r="AL71" s="40"/>
      <c r="AM71" s="38"/>
      <c r="AN71" s="39"/>
      <c r="AO71" s="39"/>
      <c r="AP71" s="39"/>
      <c r="AQ71" s="40"/>
      <c r="AR71" s="39" t="n">
        <v>1</v>
      </c>
      <c r="AS71" s="39"/>
      <c r="AT71" s="39"/>
      <c r="AU71" s="39" t="s">
        <v>94</v>
      </c>
      <c r="AV71" s="38" t="n">
        <v>0</v>
      </c>
      <c r="AW71" s="40" t="n">
        <v>0</v>
      </c>
      <c r="AX71" s="38" t="n">
        <v>0</v>
      </c>
      <c r="AY71" s="39" t="s">
        <v>109</v>
      </c>
      <c r="AZ71" s="40" t="s">
        <v>97</v>
      </c>
      <c r="BA71" s="43" t="n">
        <v>1.59000000000000004</v>
      </c>
      <c r="BB71" s="43">
        <f>BA71/AR71</f>
        <v>1.59000000000000004</v>
      </c>
      <c r="BC71" s="39" t="s">
        <v>93</v>
      </c>
      <c r="BD71" s="40" t="n">
        <v>0</v>
      </c>
      <c r="BE71" s="38"/>
      <c r="BF71" s="39"/>
      <c r="BG71" s="40"/>
      <c r="BH71" s="38"/>
      <c r="BI71" s="39"/>
      <c r="BJ71" s="40"/>
      <c r="BK71" s="39"/>
      <c r="BL71" s="40"/>
    </row>
    <row r="72" spans="1:64">
      <c r="A72" s="37" t="s">
        <v>213</v>
      </c>
      <c r="B72" s="38">
        <f>IF(OR(M72="Five"),3,0)+IF(OR(M72="Not Disclosed"),1.5,0)+IF(OR(M72="Nine",M72="Fourteen",M72="See Note",M72="Cooperative"),1,0)+IF(OR(N72="Yes"),2,0)+IF(OR(N72="Not Disclosed"),1.5,0)+IF(OR(N72="Owned"),1,0)</f>
        <v>1</v>
      </c>
      <c r="C72" s="39">
        <f>COUNTIF(P72:S72,"Yes")+(0.5*COUNTIF(P72:S72,""))+(0.5*COUNTIF(P72:S72,"See Note"))+(3*COUNTIF(O72,"Yes"))</f>
        <v>1</v>
      </c>
      <c r="D72" s="40">
        <f>(3*COUNTIF(T72,"No"))+COUNTIF(U72:V72,"No")</f>
        <v>0</v>
      </c>
      <c r="E72" s="39">
        <f>COUNTIF(Y72,"No")+COUNTIF(Z72,"No")+(0.5*COUNTIF(Z72,"See Note"))+(3*COUNTIF(AA72,"No"))+COUNTIF(AI72,"Yes")+(0.5*COUNTIF(AI72,"Some"))+COUNTIF(AJ72,"Yes")+(0.5*COUNTIF(AJ72,"Some"))</f>
        <v>2</v>
      </c>
      <c r="F72" s="39">
        <f>(IF(OR(AN72="MPPE-128",AN72="Blowfish-64"),1,(IF(OR(AN72="See Note",AN72="Blowfish-128"),0.5,IF(OR(AN72="AES-128",AN72="AES-160",AN72="AES-192",AN72="AES-256"),0,0)))+(IF(OR(AO72="MPPE-128",AO72="Blowfish-64"),2,(IF(OR(AO72="See Note",AO72="Blowfish-128",AO72=""),1,IF(OR(AO72="AES-128",AO72="AES-160",AO72="AES-192",AO72="AES-256"),0,0)))))))+IF(OR(AP72="MS-CHAPv2",AP72="RSA-RC4",AP72="RSA-1024"),1,IF(OR(AP72="See Note",AP72=""),0.5,IF(OR(AP72="RSA-4096",AP72="RSA-2048",AP72="DH-2048",AP72="CA-4096"),0,0)))+IF(OR(AQ72="MS-CHAPv2",AQ72="RSA-RC4",AQ72="RSA-1024"),2,IF(OR(AQ72="See Note",AQ72=""),1,IF(OR(AQ72="RSA-4096",AQ72="RSA-2048",AQ72="DH-2048"),0,0)))</f>
        <v>1.5</v>
      </c>
      <c r="G72" s="39">
        <f>IF(AR72&lt;3,2,0)+IF(AS72&lt;10,1,IF(AS72="",1,0))+IF(AT72&lt;3,2,IF(AT72&lt;10,1,IF(AT72="",1,0)))</f>
        <v>1</v>
      </c>
      <c r="H72" s="38">
        <f>IF(AV72=0,0,IF(AV72&lt;5,1,IF(AV72&lt;10,2,3)))+IF(AW72=0,0,IF(AW72&lt;3,1,IF(AW72&lt;10,2,3)))+IF(AX72=0,0,IF(AX72&lt;5,1,IF(AX72&lt;10,2,3)))+IF(AY72="A",0,IF(AY72="A+",0,IF(AY72="B",1,5)))+IF(AZ72="Self",0,IF(AZ72="CloudFlare",2,IF(AZ72="Incapsula",2,3)))</f>
        <v>8</v>
      </c>
      <c r="I72" s="39">
        <f aca="1">IF(BA72&lt;PricePercentile33,0,IF(BA72&lt;PricePercentile66,1,2))+IF(BB72&lt;ConPricePercentile33,0,IF(BB72&lt;ConPricePercentile66,1,2))+IF(BC72="Free",0,IF(BC72="Yes",0,1))+IF(BD72="Free",0,IF(BD72&gt;29,0,IF(BD72&gt;13,1,IF(BD72&gt;6,2,3))))</f>
        <v>7</v>
      </c>
      <c r="J72" s="40">
        <f>IF(BE72="Yes",1,0)+IF(BF72="Yes",1,0)+IF(BG72="Yes",1,0)+IF(BH72="No",1,IF(BH72="",0,IF(BH72="Some",0.5,0)))+IF(BI72="No",1,IF(BI72="",0,IF(BI72="Some",0.5,0)))+IF(BJ72="No",1,IF(BJ72="",0,IF(BJ72="Some",0.5,0)))+IF(BK72="",0,1)+IF(BL72="",0,1)</f>
        <v>3</v>
      </c>
      <c r="K72" s="41"/>
      <c r="L72" s="42" t="s">
        <v>121</v>
      </c>
      <c r="M72" s="38" t="str">
        <f>IF(OR(L72="USA",L72="UK",L72="Canada",L72="Australia",L72="New Zealand"),"Five",(IF(OR(L72="Denmark",L72="France",L72="Netherlands",L72="Norway"),"Nine",IF(OR(L72="Belgium",L72="Germany",L72="Italy",L72="Spain",L72="Sweden"),"Fourteen",IF(L72="","Not Disclosed",IF(OR(L72="British Virgin Islands",L72="Gibraltar",L72="British Indian Ocean",L72="Barbados"),"See Note","No"))))))</f>
        <v>Fourteen</v>
      </c>
      <c r="N72" s="40" t="s">
        <v>94</v>
      </c>
      <c r="O72" s="39" t="s">
        <v>94</v>
      </c>
      <c r="P72" s="40"/>
      <c r="Q72" s="38" t="s">
        <v>94</v>
      </c>
      <c r="R72" s="39" t="s">
        <v>94</v>
      </c>
      <c r="S72" s="39"/>
      <c r="T72" s="38" t="s">
        <v>100</v>
      </c>
      <c r="U72" s="39" t="s">
        <v>93</v>
      </c>
      <c r="V72" s="39" t="s">
        <v>93</v>
      </c>
      <c r="W72" s="39" t="s">
        <v>94</v>
      </c>
      <c r="X72" s="40" t="str">
        <f>IF(AND(NOT(M72="Five"),AA72="Yes",U72="Yes",OR(T72="Email",T72="Yes"),O72="No"),"Yes","No")</f>
        <v>Yes</v>
      </c>
      <c r="Y72" s="39" t="s">
        <v>94</v>
      </c>
      <c r="Z72" s="39" t="s">
        <v>94</v>
      </c>
      <c r="AA72" s="40" t="s">
        <v>93</v>
      </c>
      <c r="AB72" s="38"/>
      <c r="AC72" s="39"/>
      <c r="AD72" s="39"/>
      <c r="AE72" s="39" t="s">
        <v>93</v>
      </c>
      <c r="AF72" s="39"/>
      <c r="AG72" s="39"/>
      <c r="AH72" s="40"/>
      <c r="AI72" s="38"/>
      <c r="AJ72" s="39"/>
      <c r="AK72" s="38"/>
      <c r="AL72" s="40"/>
      <c r="AM72" s="38"/>
      <c r="AN72" s="39"/>
      <c r="AO72" s="39" t="s">
        <v>105</v>
      </c>
      <c r="AP72" s="39"/>
      <c r="AQ72" s="40"/>
      <c r="AR72" s="39" t="n">
        <v>3</v>
      </c>
      <c r="AS72" s="39" t="n">
        <v>6</v>
      </c>
      <c r="AT72" s="39" t="n">
        <v>17</v>
      </c>
      <c r="AU72" s="39"/>
      <c r="AV72" s="38" t="n">
        <v>7</v>
      </c>
      <c r="AW72" s="40" t="n">
        <v>2</v>
      </c>
      <c r="AX72" s="38" t="n">
        <v>5</v>
      </c>
      <c r="AY72" s="39" t="s">
        <v>102</v>
      </c>
      <c r="AZ72" s="40" t="s">
        <v>150</v>
      </c>
      <c r="BA72" s="43" t="n">
        <v>7.16000000000000014</v>
      </c>
      <c r="BB72" s="43">
        <f>BA72/AR72</f>
        <v>2.38666666666666982</v>
      </c>
      <c r="BC72" s="39" t="s">
        <v>94</v>
      </c>
      <c r="BD72" s="40" t="n">
        <v>0</v>
      </c>
      <c r="BE72" s="38"/>
      <c r="BF72" s="39"/>
      <c r="BG72" s="40"/>
      <c r="BH72" s="38" t="s">
        <v>94</v>
      </c>
      <c r="BI72" s="39" t="s">
        <v>94</v>
      </c>
      <c r="BJ72" s="40" t="s">
        <v>94</v>
      </c>
      <c r="BK72" s="39"/>
      <c r="BL72" s="40"/>
    </row>
    <row r="73" spans="1:64">
      <c r="A73" s="37" t="s">
        <v>214</v>
      </c>
      <c r="B73" s="38">
        <f>IF(OR(M73="Five"),3,0)+IF(OR(M73="Not Disclosed"),1.5,0)+IF(OR(M73="Nine",M73="Fourteen",M73="See Note",M73="Cooperative"),1,0)+IF(OR(N73="Yes"),2,0)+IF(OR(N73="Not Disclosed"),1.5,0)+IF(OR(N73="Owned"),1,0)</f>
        <v>5</v>
      </c>
      <c r="C73" s="39">
        <f>COUNTIF(P73:S73,"Yes")+(0.5*COUNTIF(P73:S73,""))+(0.5*COUNTIF(P73:S73,"See Note"))+(3*COUNTIF(O73,"Yes"))</f>
        <v>3</v>
      </c>
      <c r="D73" s="40">
        <f>(3*COUNTIF(T73,"No"))+COUNTIF(U73:V73,"No")</f>
        <v>1</v>
      </c>
      <c r="E73" s="39">
        <f>COUNTIF(Y73,"No")+COUNTIF(Z73,"No")+(0.5*COUNTIF(Z73,"See Note"))+(3*COUNTIF(AA73,"No"))+COUNTIF(AI73,"Yes")+(0.5*COUNTIF(AI73,"Some"))+COUNTIF(AJ73,"Yes")+(0.5*COUNTIF(AJ73,"Some"))</f>
        <v>2</v>
      </c>
      <c r="F73" s="39">
        <f>(IF(OR(AN73="MPPE-128",AN73="Blowfish-64"),1,(IF(OR(AN73="See Note",AN73="Blowfish-128"),0.5,IF(OR(AN73="AES-128",AN73="AES-160",AN73="AES-192",AN73="AES-256"),0,0)))+(IF(OR(AO73="MPPE-128",AO73="Blowfish-64"),2,(IF(OR(AO73="See Note",AO73="Blowfish-128",AO73=""),1,IF(OR(AO73="AES-128",AO73="AES-160",AO73="AES-192",AO73="AES-256"),0,0)))))))+IF(OR(AP73="MS-CHAPv2",AP73="RSA-RC4",AP73="RSA-1024"),1,IF(OR(AP73="See Note",AP73=""),0.5,IF(OR(AP73="RSA-4096",AP73="RSA-2048",AP73="DH-2048",AP73="CA-4096"),0,0)))+IF(OR(AQ73="MS-CHAPv2",AQ73="RSA-RC4",AQ73="RSA-1024"),2,IF(OR(AQ73="See Note",AQ73=""),1,IF(OR(AQ73="RSA-4096",AQ73="RSA-2048",AQ73="DH-2048"),0,0)))</f>
        <v>1.5</v>
      </c>
      <c r="G73" s="39">
        <f>IF(AR73&lt;3,2,0)+IF(AS73&lt;10,1,IF(AS73="",1,0))+IF(AT73&lt;3,2,IF(AT73&lt;10,1,IF(AT73="",1,0)))</f>
        <v>4</v>
      </c>
      <c r="H73" s="38">
        <f>IF(AV73=0,0,IF(AV73&lt;5,1,IF(AV73&lt;10,2,3)))+IF(AW73=0,0,IF(AW73&lt;3,1,IF(AW73&lt;10,2,3)))+IF(AX73=0,0,IF(AX73&lt;5,1,IF(AX73&lt;10,2,3)))+IF(AY73="A",0,IF(AY73="A+",0,IF(AY73="B",1,5)))+IF(AZ73="Self",0,IF(AZ73="CloudFlare",2,IF(AZ73="Incapsula",2,3)))</f>
        <v>5</v>
      </c>
      <c r="I73" s="39">
        <f aca="1">IF(BA73&lt;PricePercentile33,0,IF(BA73&lt;PricePercentile66,1,2))+IF(BB73&lt;ConPricePercentile33,0,IF(BB73&lt;ConPricePercentile66,1,2))+IF(BC73="Free",0,IF(BC73="Yes",0,1))+IF(BD73="Free",0,IF(BD73&gt;29,0,IF(BD73&gt;13,1,IF(BD73&gt;6,2,3))))</f>
        <v>6</v>
      </c>
      <c r="J73" s="40">
        <f>IF(BE73="Yes",1,0)+IF(BF73="Yes",1,0)+IF(BG73="Yes",1,0)+IF(BH73="No",1,IF(BH73="",0,IF(BH73="Some",0.5,0)))+IF(BI73="No",1,IF(BI73="",0,IF(BI73="Some",0.5,0)))+IF(BJ73="No",1,IF(BJ73="",0,IF(BJ73="Some",0.5,0)))+IF(BK73="",0,1)+IF(BL73="",0,1)</f>
        <v>1</v>
      </c>
      <c r="K73" s="41"/>
      <c r="L73" s="42" t="s">
        <v>92</v>
      </c>
      <c r="M73" s="38" t="str">
        <f>IF(OR(L73="USA",L73="UK",L73="Canada",L73="Australia",L73="New Zealand"),"Five",(IF(OR(L73="Denmark",L73="France",L73="Netherlands",L73="Norway"),"Nine",IF(OR(L73="Belgium",L73="Germany",L73="Italy",L73="Spain",L73="Sweden"),"Fourteen",IF(L73="","Not Disclosed",IF(OR(L73="British Virgin Islands",L73="Gibraltar",L73="British Indian Ocean",L73="Barbados"),"See Note","No"))))))</f>
        <v>Five</v>
      </c>
      <c r="N73" s="40" t="s">
        <v>93</v>
      </c>
      <c r="O73" s="39" t="s">
        <v>94</v>
      </c>
      <c r="P73" s="40" t="s">
        <v>94</v>
      </c>
      <c r="Q73" s="38" t="s">
        <v>93</v>
      </c>
      <c r="R73" s="39" t="s">
        <v>93</v>
      </c>
      <c r="S73" s="39" t="s">
        <v>93</v>
      </c>
      <c r="T73" s="38" t="s">
        <v>100</v>
      </c>
      <c r="U73" s="39" t="s">
        <v>93</v>
      </c>
      <c r="V73" s="39" t="s">
        <v>94</v>
      </c>
      <c r="W73" s="39" t="s">
        <v>94</v>
      </c>
      <c r="X73" s="40" t="str">
        <f>IF(AND(NOT(M73="Five"),AA73="Yes",U73="Yes",OR(T73="Email",T73="Yes"),O73="No"),"Yes","No")</f>
        <v>No</v>
      </c>
      <c r="Y73" s="39" t="s">
        <v>94</v>
      </c>
      <c r="Z73" s="39" t="s">
        <v>94</v>
      </c>
      <c r="AA73" s="40" t="s">
        <v>93</v>
      </c>
      <c r="AB73" s="38"/>
      <c r="AC73" s="39"/>
      <c r="AD73" s="39"/>
      <c r="AE73" s="39"/>
      <c r="AF73" s="39"/>
      <c r="AG73" s="39"/>
      <c r="AH73" s="40"/>
      <c r="AI73" s="38"/>
      <c r="AJ73" s="39"/>
      <c r="AK73" s="38"/>
      <c r="AL73" s="40"/>
      <c r="AM73" s="38"/>
      <c r="AN73" s="39"/>
      <c r="AO73" s="39" t="s">
        <v>105</v>
      </c>
      <c r="AP73" s="39"/>
      <c r="AQ73" s="40"/>
      <c r="AR73" s="39" t="n">
        <v>1</v>
      </c>
      <c r="AS73" s="39" t="n">
        <v>7</v>
      </c>
      <c r="AT73" s="39" t="n">
        <v>9</v>
      </c>
      <c r="AU73" s="39"/>
      <c r="AV73" s="38" t="n">
        <v>2</v>
      </c>
      <c r="AW73" s="40" t="n">
        <v>1</v>
      </c>
      <c r="AX73" s="38" t="n">
        <v>4</v>
      </c>
      <c r="AY73" s="39" t="s">
        <v>96</v>
      </c>
      <c r="AZ73" s="40" t="s">
        <v>215</v>
      </c>
      <c r="BA73" s="43" t="n">
        <v>4</v>
      </c>
      <c r="BB73" s="43">
        <f>BA73/AR73</f>
        <v>4</v>
      </c>
      <c r="BC73" s="39" t="s">
        <v>94</v>
      </c>
      <c r="BD73" s="40" t="n">
        <v>0</v>
      </c>
      <c r="BE73" s="38" t="s">
        <v>93</v>
      </c>
      <c r="BF73" s="39"/>
      <c r="BG73" s="40"/>
      <c r="BH73" s="38"/>
      <c r="BI73" s="39"/>
      <c r="BJ73" s="40"/>
      <c r="BK73" s="39"/>
      <c r="BL73" s="40"/>
    </row>
    <row r="74" spans="1:64">
      <c r="A74" s="37" t="s">
        <v>216</v>
      </c>
      <c r="B74" s="38">
        <f>IF(OR(M74="Five"),3,0)+IF(OR(M74="Not Disclosed"),1.5,0)+IF(OR(M74="Nine",M74="Fourteen",M74="See Note",M74="Cooperative"),1,0)+IF(OR(N74="Yes"),2,0)+IF(OR(N74="Not Disclosed"),1.5,0)+IF(OR(N74="Owned"),1,0)</f>
        <v>5</v>
      </c>
      <c r="C74" s="39">
        <f>COUNTIF(P74:S74,"Yes")+(0.5*COUNTIF(P74:S74,""))+(0.5*COUNTIF(P74:S74,"See Note"))+(3*COUNTIF(O74,"Yes"))</f>
        <v>2.5</v>
      </c>
      <c r="D74" s="40">
        <f>(3*COUNTIF(T74,"No"))+COUNTIF(U74:V74,"No")</f>
        <v>5</v>
      </c>
      <c r="E74" s="39">
        <f>COUNTIF(Y74,"No")+COUNTIF(Z74,"No")+(0.5*COUNTIF(Z74,"See Note"))+(3*COUNTIF(AA74,"No"))+COUNTIF(AI74,"Yes")+(0.5*COUNTIF(AI74,"Some"))+COUNTIF(AJ74,"Yes")+(0.5*COUNTIF(AJ74,"Some"))</f>
        <v>1</v>
      </c>
      <c r="F74" s="39">
        <f>(IF(OR(AN74="MPPE-128",AN74="Blowfish-64"),1,(IF(OR(AN74="See Note",AN74="Blowfish-128"),0.5,IF(OR(AN74="AES-128",AN74="AES-160",AN74="AES-192",AN74="AES-256"),0,0)))+(IF(OR(AO74="MPPE-128",AO74="Blowfish-64"),2,(IF(OR(AO74="See Note",AO74="Blowfish-128",AO74=""),1,IF(OR(AO74="AES-128",AO74="AES-160",AO74="AES-192",AO74="AES-256"),0,0)))))))+IF(OR(AP74="MS-CHAPv2",AP74="RSA-RC4",AP74="RSA-1024"),1,IF(OR(AP74="See Note",AP74=""),0.5,IF(OR(AP74="RSA-4096",AP74="RSA-2048",AP74="DH-2048",AP74="CA-4096"),0,0)))+IF(OR(AQ74="MS-CHAPv2",AQ74="RSA-RC4",AQ74="RSA-1024"),2,IF(OR(AQ74="See Note",AQ74=""),1,IF(OR(AQ74="RSA-4096",AQ74="RSA-2048",AQ74="DH-2048"),0,0)))</f>
        <v>2.5</v>
      </c>
      <c r="G74" s="39">
        <f>IF(AR74&lt;3,2,0)+IF(AS74&lt;10,1,IF(AS74="",1,0))+IF(AT74&lt;3,2,IF(AT74&lt;10,1,IF(AT74="",1,0)))</f>
        <v>0</v>
      </c>
      <c r="H74" s="38">
        <f>IF(AV74=0,0,IF(AV74&lt;5,1,IF(AV74&lt;10,2,3)))+IF(AW74=0,0,IF(AW74&lt;3,1,IF(AW74&lt;10,2,3)))+IF(AX74=0,0,IF(AX74&lt;5,1,IF(AX74&lt;10,2,3)))+IF(AY74="A",0,IF(AY74="A+",0,IF(AY74="B",1,5)))+IF(AZ74="Self",0,IF(AZ74="CloudFlare",2,IF(AZ74="Incapsula",2,3)))</f>
        <v>7</v>
      </c>
      <c r="I74" s="39">
        <f aca="1">IF(BA74&lt;PricePercentile33,0,IF(BA74&lt;PricePercentile66,1,2))+IF(BB74&lt;ConPricePercentile33,0,IF(BB74&lt;ConPricePercentile66,1,2))+IF(BC74="Free",0,IF(BC74="Yes",0,1))+IF(BD74="Free",0,IF(BD74&gt;29,0,IF(BD74&gt;13,1,IF(BD74&gt;6,2,3))))</f>
        <v>4</v>
      </c>
      <c r="J74" s="40">
        <f>IF(BE74="Yes",1,0)+IF(BF74="Yes",1,0)+IF(BG74="Yes",1,0)+IF(BH74="No",1,IF(BH74="",0,IF(BH74="Some",0.5,0)))+IF(BI74="No",1,IF(BI74="",0,IF(BI74="Some",0.5,0)))+IF(BJ74="No",1,IF(BJ74="",0,IF(BJ74="Some",0.5,0)))+IF(BK74="",0,1)+IF(BL74="",0,1)</f>
        <v>4</v>
      </c>
      <c r="K74" s="41"/>
      <c r="L74" s="42" t="s">
        <v>92</v>
      </c>
      <c r="M74" s="38" t="str">
        <f>IF(OR(L74="USA",L74="UK",L74="Canada",L74="Australia",L74="New Zealand"),"Five",(IF(OR(L74="Denmark",L74="France",L74="Netherlands",L74="Norway"),"Nine",IF(OR(L74="Belgium",L74="Germany",L74="Italy",L74="Spain",L74="Sweden"),"Fourteen",IF(L74="","Not Disclosed",IF(OR(L74="British Virgin Islands",L74="Gibraltar",L74="British Indian Ocean",L74="Barbados"),"See Note","No"))))))</f>
        <v>Five</v>
      </c>
      <c r="N74" s="40" t="s">
        <v>93</v>
      </c>
      <c r="O74" s="39" t="s">
        <v>94</v>
      </c>
      <c r="P74" s="40"/>
      <c r="Q74" s="38"/>
      <c r="R74" s="39" t="s">
        <v>93</v>
      </c>
      <c r="S74" s="39"/>
      <c r="T74" s="38" t="s">
        <v>94</v>
      </c>
      <c r="U74" s="39" t="s">
        <v>94</v>
      </c>
      <c r="V74" s="39" t="s">
        <v>94</v>
      </c>
      <c r="W74" s="39" t="s">
        <v>94</v>
      </c>
      <c r="X74" s="40" t="str">
        <f>IF(AND(NOT(M74="Five"),AA74="Yes",U74="Yes",OR(T74="Email",T74="Yes"),O74="No"),"Yes","No")</f>
        <v>No</v>
      </c>
      <c r="Y74" s="39" t="s">
        <v>93</v>
      </c>
      <c r="Z74" s="39" t="s">
        <v>94</v>
      </c>
      <c r="AA74" s="40" t="s">
        <v>93</v>
      </c>
      <c r="AB74" s="38"/>
      <c r="AC74" s="39"/>
      <c r="AD74" s="39"/>
      <c r="AE74" s="39"/>
      <c r="AF74" s="39" t="s">
        <v>93</v>
      </c>
      <c r="AG74" s="39"/>
      <c r="AH74" s="40" t="s">
        <v>93</v>
      </c>
      <c r="AI74" s="38"/>
      <c r="AJ74" s="39"/>
      <c r="AK74" s="38"/>
      <c r="AL74" s="40"/>
      <c r="AM74" s="38"/>
      <c r="AN74" s="39"/>
      <c r="AO74" s="39"/>
      <c r="AP74" s="39"/>
      <c r="AQ74" s="40"/>
      <c r="AR74" s="39" t="n">
        <v>5</v>
      </c>
      <c r="AS74" s="39" t="n">
        <v>12</v>
      </c>
      <c r="AT74" s="39" t="n">
        <v>84</v>
      </c>
      <c r="AU74" s="39"/>
      <c r="AV74" s="38"/>
      <c r="AW74" s="40"/>
      <c r="AX74" s="38" t="n">
        <v>18</v>
      </c>
      <c r="AY74" s="39" t="s">
        <v>114</v>
      </c>
      <c r="AZ74" s="40" t="s">
        <v>150</v>
      </c>
      <c r="BA74" s="43" t="n">
        <v>6.58999999999999986</v>
      </c>
      <c r="BB74" s="43">
        <f>BA74/AR74</f>
        <v>1.31800000000000006</v>
      </c>
      <c r="BC74" s="39" t="s">
        <v>94</v>
      </c>
      <c r="BD74" s="40" t="n">
        <v>30</v>
      </c>
      <c r="BE74" s="38"/>
      <c r="BF74" s="39"/>
      <c r="BG74" s="40"/>
      <c r="BH74" s="38" t="s">
        <v>94</v>
      </c>
      <c r="BI74" s="39" t="s">
        <v>94</v>
      </c>
      <c r="BJ74" s="40" t="s">
        <v>94</v>
      </c>
      <c r="BK74" s="39"/>
      <c r="BL74" s="40" t="s">
        <v>94</v>
      </c>
    </row>
    <row r="75" spans="1:64">
      <c r="A75" s="37" t="s">
        <v>217</v>
      </c>
      <c r="B75" s="38">
        <f>IF(OR(M75="Five"),3,0)+IF(OR(M75="Not Disclosed"),1.5,0)+IF(OR(M75="Nine",M75="Fourteen",M75="See Note",M75="Cooperative"),1,0)+IF(OR(N75="Yes"),2,0)+IF(OR(N75="Not Disclosed"),1.5,0)+IF(OR(N75="Owned"),1,0)</f>
        <v>1</v>
      </c>
      <c r="C75" s="39">
        <f>COUNTIF(P75:S75,"Yes")+(0.5*COUNTIF(P75:S75,""))+(0.5*COUNTIF(P75:S75,"See Note"))+(3*COUNTIF(O75,"Yes"))</f>
        <v>3.5</v>
      </c>
      <c r="D75" s="40">
        <f>(3*COUNTIF(T75,"No"))+COUNTIF(U75:V75,"No")</f>
        <v>0</v>
      </c>
      <c r="E75" s="39">
        <f>COUNTIF(Y75,"No")+COUNTIF(Z75,"No")+(0.5*COUNTIF(Z75,"See Note"))+(3*COUNTIF(AA75,"No"))+COUNTIF(AI75,"Yes")+(0.5*COUNTIF(AI75,"Some"))+COUNTIF(AJ75,"Yes")+(0.5*COUNTIF(AJ75,"Some"))</f>
        <v>0.5</v>
      </c>
      <c r="F75" s="39">
        <f>(IF(OR(AN75="MPPE-128",AN75="Blowfish-64"),1,(IF(OR(AN75="See Note",AN75="Blowfish-128"),0.5,IF(OR(AN75="AES-128",AN75="AES-160",AN75="AES-192",AN75="AES-256"),0,0)))+(IF(OR(AO75="MPPE-128",AO75="Blowfish-64"),2,(IF(OR(AO75="See Note",AO75="Blowfish-128",AO75=""),1,IF(OR(AO75="AES-128",AO75="AES-160",AO75="AES-192",AO75="AES-256"),0,0)))))))+IF(OR(AP75="MS-CHAPv2",AP75="RSA-RC4",AP75="RSA-1024"),1,IF(OR(AP75="See Note",AP75=""),0.5,IF(OR(AP75="RSA-4096",AP75="RSA-2048",AP75="DH-2048",AP75="CA-4096"),0,0)))+IF(OR(AQ75="MS-CHAPv2",AQ75="RSA-RC4",AQ75="RSA-1024"),2,IF(OR(AQ75="See Note",AQ75=""),1,IF(OR(AQ75="RSA-4096",AQ75="RSA-2048",AQ75="DH-2048"),0,0)))</f>
        <v>2.5</v>
      </c>
      <c r="G75" s="39">
        <f>IF(AR75&lt;3,2,0)+IF(AS75&lt;10,1,IF(AS75="",1,0))+IF(AT75&lt;3,2,IF(AT75&lt;10,1,IF(AT75="",1,0)))</f>
        <v>3</v>
      </c>
      <c r="H75" s="38">
        <f>IF(AV75=0,0,IF(AV75&lt;5,1,IF(AV75&lt;10,2,3)))+IF(AW75=0,0,IF(AW75&lt;3,1,IF(AW75&lt;10,2,3)))+IF(AX75=0,0,IF(AX75&lt;5,1,IF(AX75&lt;10,2,3)))+IF(AY75="A",0,IF(AY75="A+",0,IF(AY75="B",1,5)))+IF(AZ75="Self",0,IF(AZ75="CloudFlare",2,IF(AZ75="Incapsula",2,3)))</f>
        <v>0</v>
      </c>
      <c r="I75" s="39">
        <f aca="1">IF(BA75&lt;PricePercentile33,0,IF(BA75&lt;PricePercentile66,1,2))+IF(BB75&lt;ConPricePercentile33,0,IF(BB75&lt;ConPricePercentile66,1,2))+IF(BC75="Free",0,IF(BC75="Yes",0,1))+IF(BD75="Free",0,IF(BD75&gt;29,0,IF(BD75&gt;13,1,IF(BD75&gt;6,2,3))))</f>
        <v>6</v>
      </c>
      <c r="J75" s="40">
        <f>IF(BE75="Yes",1,0)+IF(BF75="Yes",1,0)+IF(BG75="Yes",1,0)+IF(BH75="No",1,IF(BH75="",0,IF(BH75="Some",0.5,0)))+IF(BI75="No",1,IF(BI75="",0,IF(BI75="Some",0.5,0)))+IF(BJ75="No",1,IF(BJ75="",0,IF(BJ75="Some",0.5,0)))+IF(BK75="",0,1)+IF(BL75="",0,1)</f>
        <v>0</v>
      </c>
      <c r="K75" s="41"/>
      <c r="L75" s="42" t="s">
        <v>123</v>
      </c>
      <c r="M75" s="38" t="str">
        <f>IF(OR(L75="USA",L75="UK",L75="Canada",L75="Australia",L75="New Zealand"),"Five",(IF(OR(L75="Denmark",L75="France",L75="Netherlands",L75="Norway"),"Nine",IF(OR(L75="Belgium",L75="Germany",L75="Italy",L75="Spain",L75="Sweden"),"Fourteen",IF(L75="","Not Disclosed",IF(OR(L75="British Virgin Islands",L75="Gibraltar",L75="British Indian Ocean",L75="Barbados"),"See Note","No"))))))</f>
        <v>Fourteen</v>
      </c>
      <c r="N75" s="40" t="s">
        <v>94</v>
      </c>
      <c r="O75" s="39" t="s">
        <v>94</v>
      </c>
      <c r="P75" s="40"/>
      <c r="Q75" s="38" t="s">
        <v>93</v>
      </c>
      <c r="R75" s="39" t="s">
        <v>93</v>
      </c>
      <c r="S75" s="39" t="s">
        <v>93</v>
      </c>
      <c r="T75" s="38" t="s">
        <v>100</v>
      </c>
      <c r="U75" s="39" t="s">
        <v>93</v>
      </c>
      <c r="V75" s="39" t="s">
        <v>93</v>
      </c>
      <c r="W75" s="39" t="s">
        <v>93</v>
      </c>
      <c r="X75" s="40" t="str">
        <f>IF(AND(NOT(M75="Five"),AA75="Yes",U75="Yes",OR(T75="Email",T75="Yes"),O75="No"),"Yes","No")</f>
        <v>Yes</v>
      </c>
      <c r="Y75" s="39" t="s">
        <v>93</v>
      </c>
      <c r="Z75" s="39" t="s">
        <v>93</v>
      </c>
      <c r="AA75" s="40" t="s">
        <v>93</v>
      </c>
      <c r="AB75" s="38"/>
      <c r="AC75" s="39"/>
      <c r="AD75" s="39"/>
      <c r="AE75" s="39"/>
      <c r="AF75" s="39"/>
      <c r="AG75" s="39"/>
      <c r="AH75" s="40"/>
      <c r="AI75" s="38" t="s">
        <v>95</v>
      </c>
      <c r="AJ75" s="39" t="s">
        <v>94</v>
      </c>
      <c r="AK75" s="38"/>
      <c r="AL75" s="40"/>
      <c r="AM75" s="38"/>
      <c r="AN75" s="39"/>
      <c r="AO75" s="39"/>
      <c r="AP75" s="39"/>
      <c r="AQ75" s="40"/>
      <c r="AR75" s="39" t="n">
        <v>2</v>
      </c>
      <c r="AS75" s="39" t="n">
        <v>1</v>
      </c>
      <c r="AT75" s="39" t="n">
        <v>50</v>
      </c>
      <c r="AU75" s="39"/>
      <c r="AV75" s="38" t="n">
        <v>0</v>
      </c>
      <c r="AW75" s="40" t="n">
        <v>0</v>
      </c>
      <c r="AX75" s="38" t="n">
        <v>0</v>
      </c>
      <c r="AY75" s="39" t="s">
        <v>102</v>
      </c>
      <c r="AZ75" s="40" t="s">
        <v>97</v>
      </c>
      <c r="BA75" s="43" t="n">
        <v>6.55999999999999961</v>
      </c>
      <c r="BB75" s="43">
        <f>BA75/AR75</f>
        <v>3.2799999999999998</v>
      </c>
      <c r="BC75" s="39" t="s">
        <v>93</v>
      </c>
      <c r="BD75" s="40" t="n">
        <v>0</v>
      </c>
      <c r="BE75" s="38"/>
      <c r="BF75" s="39"/>
      <c r="BG75" s="40"/>
      <c r="BH75" s="38"/>
      <c r="BI75" s="39"/>
      <c r="BJ75" s="40"/>
      <c r="BK75" s="39"/>
      <c r="BL75" s="40"/>
    </row>
    <row r="76" spans="1:64">
      <c r="A76" s="37" t="s">
        <v>218</v>
      </c>
      <c r="B76" s="38">
        <f>IF(OR(M76="Five"),3,0)+IF(OR(M76="Not Disclosed"),1.5,0)+IF(OR(M76="Nine",M76="Fourteen",M76="See Note",M76="Cooperative"),1,0)+IF(OR(N76="Yes"),2,0)+IF(OR(N76="Not Disclosed"),1.5,0)+IF(OR(N76="Owned"),1,0)</f>
        <v>5</v>
      </c>
      <c r="C76" s="39">
        <f>COUNTIF(P76:S76,"Yes")+(0.5*COUNTIF(P76:S76,""))+(0.5*COUNTIF(P76:S76,"See Note"))+(3*COUNTIF(O76,"Yes"))</f>
        <v>2</v>
      </c>
      <c r="D76" s="40">
        <f>(3*COUNTIF(T76,"No"))+COUNTIF(U76:V76,"No")</f>
        <v>1</v>
      </c>
      <c r="E76" s="39">
        <f>COUNTIF(Y76,"No")+COUNTIF(Z76,"No")+(0.5*COUNTIF(Z76,"See Note"))+(3*COUNTIF(AA76,"No"))+COUNTIF(AI76,"Yes")+(0.5*COUNTIF(AI76,"Some"))+COUNTIF(AJ76,"Yes")+(0.5*COUNTIF(AJ76,"Some"))</f>
        <v>0.5</v>
      </c>
      <c r="F76" s="39">
        <f>(IF(OR(AN76="MPPE-128",AN76="Blowfish-64"),1,(IF(OR(AN76="See Note",AN76="Blowfish-128"),0.5,IF(OR(AN76="AES-128",AN76="AES-160",AN76="AES-192",AN76="AES-256"),0,0)))+(IF(OR(AO76="MPPE-128",AO76="Blowfish-64"),2,(IF(OR(AO76="See Note",AO76="Blowfish-128",AO76=""),1,IF(OR(AO76="AES-128",AO76="AES-160",AO76="AES-192",AO76="AES-256"),0,0)))))))+IF(OR(AP76="MS-CHAPv2",AP76="RSA-RC4",AP76="RSA-1024"),1,IF(OR(AP76="See Note",AP76=""),0.5,IF(OR(AP76="RSA-4096",AP76="RSA-2048",AP76="DH-2048",AP76="CA-4096"),0,0)))+IF(OR(AQ76="MS-CHAPv2",AQ76="RSA-RC4",AQ76="RSA-1024"),2,IF(OR(AQ76="See Note",AQ76=""),1,IF(OR(AQ76="RSA-4096",AQ76="RSA-2048",AQ76="DH-2048"),0,0)))</f>
        <v>1.5</v>
      </c>
      <c r="G76" s="39">
        <f>IF(AR76&lt;3,2,0)+IF(AS76&lt;10,1,IF(AS76="",1,0))+IF(AT76&lt;3,2,IF(AT76&lt;10,1,IF(AT76="",1,0)))</f>
        <v>0</v>
      </c>
      <c r="H76" s="38">
        <f>IF(AV76=0,0,IF(AV76&lt;5,1,IF(AV76&lt;10,2,3)))+IF(AW76=0,0,IF(AW76&lt;3,1,IF(AW76&lt;10,2,3)))+IF(AX76=0,0,IF(AX76&lt;5,1,IF(AX76&lt;10,2,3)))+IF(AY76="A",0,IF(AY76="A+",0,IF(AY76="B",1,5)))+IF(AZ76="Self",0,IF(AZ76="CloudFlare",2,IF(AZ76="Incapsula",2,3)))</f>
        <v>7</v>
      </c>
      <c r="I76" s="39">
        <f aca="1">IF(BA76&lt;PricePercentile33,0,IF(BA76&lt;PricePercentile66,1,2))+IF(BB76&lt;ConPricePercentile33,0,IF(BB76&lt;ConPricePercentile66,1,2))+IF(BC76="Free",0,IF(BC76="Yes",0,1))+IF(BD76="Free",0,IF(BD76&gt;29,0,IF(BD76&gt;13,1,IF(BD76&gt;6,2,3))))</f>
        <v>5</v>
      </c>
      <c r="J76" s="40">
        <f>IF(BE76="Yes",1,0)+IF(BF76="Yes",1,0)+IF(BG76="Yes",1,0)+IF(BH76="No",1,IF(BH76="",0,IF(BH76="Some",0.5,0)))+IF(BI76="No",1,IF(BI76="",0,IF(BI76="Some",0.5,0)))+IF(BJ76="No",1,IF(BJ76="",0,IF(BJ76="Some",0.5,0)))+IF(BK76="",0,1)+IF(BL76="",0,1)</f>
        <v>5</v>
      </c>
      <c r="K76" s="41"/>
      <c r="L76" s="42" t="s">
        <v>92</v>
      </c>
      <c r="M76" s="38" t="str">
        <f>IF(OR(L76="USA",L76="UK",L76="Canada",L76="Australia",L76="New Zealand"),"Five",(IF(OR(L76="Denmark",L76="France",L76="Netherlands",L76="Norway"),"Nine",IF(OR(L76="Belgium",L76="Germany",L76="Italy",L76="Spain",L76="Sweden"),"Fourteen",IF(L76="","Not Disclosed",IF(OR(L76="British Virgin Islands",L76="Gibraltar",L76="British Indian Ocean",L76="Barbados"),"See Note","No"))))))</f>
        <v>Five</v>
      </c>
      <c r="N76" s="40" t="s">
        <v>93</v>
      </c>
      <c r="O76" s="39" t="s">
        <v>94</v>
      </c>
      <c r="P76" s="40"/>
      <c r="Q76" s="38"/>
      <c r="R76" s="39"/>
      <c r="S76" s="39"/>
      <c r="T76" s="38" t="s">
        <v>100</v>
      </c>
      <c r="U76" s="39" t="s">
        <v>93</v>
      </c>
      <c r="V76" s="39" t="s">
        <v>94</v>
      </c>
      <c r="W76" s="39" t="s">
        <v>93</v>
      </c>
      <c r="X76" s="40" t="str">
        <f>IF(AND(NOT(M76="Five"),AA76="Yes",U76="Yes",OR(T76="Email",T76="Yes"),O76="No"),"Yes","No")</f>
        <v>No</v>
      </c>
      <c r="Y76" s="39" t="s">
        <v>93</v>
      </c>
      <c r="Z76" s="39" t="s">
        <v>93</v>
      </c>
      <c r="AA76" s="40" t="s">
        <v>93</v>
      </c>
      <c r="AB76" s="38"/>
      <c r="AC76" s="39" t="s">
        <v>93</v>
      </c>
      <c r="AD76" s="39"/>
      <c r="AE76" s="39"/>
      <c r="AF76" s="39"/>
      <c r="AG76" s="39"/>
      <c r="AH76" s="40"/>
      <c r="AI76" s="38" t="s">
        <v>95</v>
      </c>
      <c r="AJ76" s="39" t="s">
        <v>94</v>
      </c>
      <c r="AK76" s="38" t="n">
        <v>28.4800000000000004</v>
      </c>
      <c r="AL76" s="40" t="n">
        <v>7.83999999999999986</v>
      </c>
      <c r="AM76" s="38"/>
      <c r="AN76" s="39" t="s">
        <v>105</v>
      </c>
      <c r="AO76" s="39" t="s">
        <v>105</v>
      </c>
      <c r="AP76" s="39"/>
      <c r="AQ76" s="40"/>
      <c r="AR76" s="39" t="n">
        <v>5</v>
      </c>
      <c r="AS76" s="39" t="n">
        <v>60</v>
      </c>
      <c r="AT76" s="39" t="n">
        <v>500</v>
      </c>
      <c r="AU76" s="39" t="s">
        <v>93</v>
      </c>
      <c r="AV76" s="38" t="n">
        <v>9</v>
      </c>
      <c r="AW76" s="40" t="n">
        <v>7</v>
      </c>
      <c r="AX76" s="38" t="n">
        <v>20</v>
      </c>
      <c r="AY76" s="39" t="s">
        <v>96</v>
      </c>
      <c r="AZ76" s="40" t="s">
        <v>97</v>
      </c>
      <c r="BA76" s="43" t="n">
        <v>6.49000000000000021</v>
      </c>
      <c r="BB76" s="43">
        <f>BA76/AR76</f>
        <v>1.29800000000000004</v>
      </c>
      <c r="BC76" s="39" t="s">
        <v>94</v>
      </c>
      <c r="BD76" s="40" t="n">
        <v>7</v>
      </c>
      <c r="BE76" s="38"/>
      <c r="BF76" s="39"/>
      <c r="BG76" s="40"/>
      <c r="BH76" s="38" t="s">
        <v>94</v>
      </c>
      <c r="BI76" s="39" t="s">
        <v>94</v>
      </c>
      <c r="BJ76" s="40" t="s">
        <v>94</v>
      </c>
      <c r="BK76" s="39" t="s">
        <v>94</v>
      </c>
      <c r="BL76" s="40" t="s">
        <v>94</v>
      </c>
    </row>
    <row r="77" spans="1:64">
      <c r="A77" s="37" t="s">
        <v>219</v>
      </c>
      <c r="B77" s="38">
        <f>IF(OR(M77="Five"),3,0)+IF(OR(M77="Not Disclosed"),1.5,0)+IF(OR(M77="Nine",M77="Fourteen",M77="See Note",M77="Cooperative"),1,0)+IF(OR(N77="Yes"),2,0)+IF(OR(N77="Not Disclosed"),1.5,0)+IF(OR(N77="Owned"),1,0)</f>
        <v>0</v>
      </c>
      <c r="C77" s="39">
        <f>COUNTIF(P77:S77,"Yes")+(0.5*COUNTIF(P77:S77,""))+(0.5*COUNTIF(P77:S77,"See Note"))+(3*COUNTIF(O77,"Yes"))</f>
        <v>3.5</v>
      </c>
      <c r="D77" s="40">
        <f>(3*COUNTIF(T77,"No"))+COUNTIF(U77:V77,"No")</f>
        <v>1</v>
      </c>
      <c r="E77" s="39">
        <f>COUNTIF(Y77,"No")+COUNTIF(Z77,"No")+(0.5*COUNTIF(Z77,"See Note"))+(3*COUNTIF(AA77,"No"))+COUNTIF(AI77,"Yes")+(0.5*COUNTIF(AI77,"Some"))+COUNTIF(AJ77,"Yes")+(0.5*COUNTIF(AJ77,"Some"))</f>
        <v>1.5</v>
      </c>
      <c r="F77" s="39">
        <f>(IF(OR(AN77="MPPE-128",AN77="Blowfish-64"),1,(IF(OR(AN77="See Note",AN77="Blowfish-128"),0.5,IF(OR(AN77="AES-128",AN77="AES-160",AN77="AES-192",AN77="AES-256"),0,0)))+(IF(OR(AO77="MPPE-128",AO77="Blowfish-64"),2,(IF(OR(AO77="See Note",AO77="Blowfish-128",AO77=""),1,IF(OR(AO77="AES-128",AO77="AES-160",AO77="AES-192",AO77="AES-256"),0,0)))))))+IF(OR(AP77="MS-CHAPv2",AP77="RSA-RC4",AP77="RSA-1024"),1,IF(OR(AP77="See Note",AP77=""),0.5,IF(OR(AP77="RSA-4096",AP77="RSA-2048",AP77="DH-2048",AP77="CA-4096"),0,0)))+IF(OR(AQ77="MS-CHAPv2",AQ77="RSA-RC4",AQ77="RSA-1024"),2,IF(OR(AQ77="See Note",AQ77=""),1,IF(OR(AQ77="RSA-4096",AQ77="RSA-2048",AQ77="DH-2048"),0,0)))</f>
        <v>0.5</v>
      </c>
      <c r="G77" s="39">
        <f>IF(AR77&lt;3,2,0)+IF(AS77&lt;10,1,IF(AS77="",1,0))+IF(AT77&lt;3,2,IF(AT77&lt;10,1,IF(AT77="",1,0)))</f>
        <v>0</v>
      </c>
      <c r="H77" s="38">
        <f>IF(AV77=0,0,IF(AV77&lt;5,1,IF(AV77&lt;10,2,3)))+IF(AW77=0,0,IF(AW77&lt;3,1,IF(AW77&lt;10,2,3)))+IF(AX77=0,0,IF(AX77&lt;5,1,IF(AX77&lt;10,2,3)))+IF(AY77="A",0,IF(AY77="A+",0,IF(AY77="B",1,5)))+IF(AZ77="Self",0,IF(AZ77="CloudFlare",2,IF(AZ77="Incapsula",2,3)))</f>
        <v>5</v>
      </c>
      <c r="I77" s="39">
        <f aca="1">IF(BA77&lt;PricePercentile33,0,IF(BA77&lt;PricePercentile66,1,2))+IF(BB77&lt;ConPricePercentile33,0,IF(BB77&lt;ConPricePercentile66,1,2))+IF(BC77="Free",0,IF(BC77="Yes",0,1))+IF(BD77="Free",0,IF(BD77&gt;29,0,IF(BD77&gt;13,1,IF(BD77&gt;6,2,3))))</f>
        <v>4</v>
      </c>
      <c r="J77" s="40">
        <f>IF(BE77="Yes",1,0)+IF(BF77="Yes",1,0)+IF(BG77="Yes",1,0)+IF(BH77="No",1,IF(BH77="",0,IF(BH77="Some",0.5,0)))+IF(BI77="No",1,IF(BI77="",0,IF(BI77="Some",0.5,0)))+IF(BJ77="No",1,IF(BJ77="",0,IF(BJ77="Some",0.5,0)))+IF(BK77="",0,1)+IF(BL77="",0,1)</f>
        <v>3</v>
      </c>
      <c r="K77" s="41"/>
      <c r="L77" s="42" t="s">
        <v>131</v>
      </c>
      <c r="M77" s="38" t="str">
        <f>IF(OR(L77="USA",L77="UK",L77="Canada",L77="Australia",L77="New Zealand"),"Five",(IF(OR(L77="Denmark",L77="France",L77="Netherlands",L77="Norway"),"Nine",IF(OR(L77="Belgium",L77="Germany",L77="Italy",L77="Spain",L77="Sweden"),"Fourteen",IF(L77="","Not Disclosed",IF(OR(L77="British Virgin Islands",L77="Gibraltar",L77="British Indian Ocean",L77="Barbados"),"See Note","No"))))))</f>
        <v>No</v>
      </c>
      <c r="N77" s="40" t="s">
        <v>94</v>
      </c>
      <c r="O77" s="39" t="s">
        <v>94</v>
      </c>
      <c r="P77" s="40"/>
      <c r="Q77" s="38" t="s">
        <v>93</v>
      </c>
      <c r="R77" s="39" t="s">
        <v>93</v>
      </c>
      <c r="S77" s="39" t="s">
        <v>93</v>
      </c>
      <c r="T77" s="38" t="s">
        <v>100</v>
      </c>
      <c r="U77" s="39" t="s">
        <v>93</v>
      </c>
      <c r="V77" s="39" t="s">
        <v>94</v>
      </c>
      <c r="W77" s="39" t="s">
        <v>94</v>
      </c>
      <c r="X77" s="40" t="str">
        <f>IF(AND(NOT(M77="Five"),AA77="Yes",U77="Yes",OR(T77="Email",T77="Yes"),O77="No"),"Yes","No")</f>
        <v>Yes</v>
      </c>
      <c r="Y77" s="39" t="s">
        <v>93</v>
      </c>
      <c r="Z77" s="39" t="s">
        <v>94</v>
      </c>
      <c r="AA77" s="40" t="s">
        <v>93</v>
      </c>
      <c r="AB77" s="38"/>
      <c r="AC77" s="39"/>
      <c r="AD77" s="39"/>
      <c r="AE77" s="39" t="s">
        <v>93</v>
      </c>
      <c r="AF77" s="39" t="s">
        <v>93</v>
      </c>
      <c r="AG77" s="39"/>
      <c r="AH77" s="40"/>
      <c r="AI77" s="38"/>
      <c r="AJ77" s="39" t="s">
        <v>95</v>
      </c>
      <c r="AK77" s="38"/>
      <c r="AL77" s="40"/>
      <c r="AM77" s="38"/>
      <c r="AN77" s="39"/>
      <c r="AO77" s="39" t="s">
        <v>105</v>
      </c>
      <c r="AP77" s="39" t="s">
        <v>101</v>
      </c>
      <c r="AQ77" s="40" t="s">
        <v>145</v>
      </c>
      <c r="AR77" s="39" t="n">
        <v>3</v>
      </c>
      <c r="AS77" s="39" t="n">
        <v>35</v>
      </c>
      <c r="AT77" s="39" t="n">
        <v>50</v>
      </c>
      <c r="AU77" s="39"/>
      <c r="AV77" s="38" t="n">
        <v>3</v>
      </c>
      <c r="AW77" s="40" t="n">
        <v>2</v>
      </c>
      <c r="AX77" s="38" t="n">
        <v>18</v>
      </c>
      <c r="AY77" s="39" t="s">
        <v>96</v>
      </c>
      <c r="AZ77" s="40" t="s">
        <v>97</v>
      </c>
      <c r="BA77" s="43" t="n">
        <v>4.16000000000000014</v>
      </c>
      <c r="BB77" s="43">
        <f>BA77/AR77</f>
        <v>1.38666666666667005</v>
      </c>
      <c r="BC77" s="39" t="s">
        <v>94</v>
      </c>
      <c r="BD77" s="40" t="n">
        <v>7</v>
      </c>
      <c r="BE77" s="38"/>
      <c r="BF77" s="39"/>
      <c r="BG77" s="40"/>
      <c r="BH77" s="38" t="s">
        <v>95</v>
      </c>
      <c r="BI77" s="39" t="s">
        <v>95</v>
      </c>
      <c r="BJ77" s="40" t="s">
        <v>94</v>
      </c>
      <c r="BK77" s="39"/>
      <c r="BL77" s="40" t="s">
        <v>94</v>
      </c>
    </row>
    <row r="78" spans="1:64">
      <c r="A78" s="37" t="s">
        <v>220</v>
      </c>
      <c r="B78" s="38">
        <f>IF(OR(M78="Five"),3,0)+IF(OR(M78="Not Disclosed"),1.5,0)+IF(OR(M78="Nine",M78="Fourteen",M78="See Note",M78="Cooperative"),1,0)+IF(OR(N78="Yes"),2,0)+IF(OR(N78="Not Disclosed"),1.5,0)+IF(OR(N78="Owned"),1,0)</f>
        <v>0</v>
      </c>
      <c r="C78" s="39">
        <f>COUNTIF(P78:S78,"Yes")+(0.5*COUNTIF(P78:S78,""))+(0.5*COUNTIF(P78:S78,"See Note"))+(3*COUNTIF(O78,"Yes"))</f>
        <v>2</v>
      </c>
      <c r="D78" s="40">
        <f>(3*COUNTIF(T78,"No"))+COUNTIF(U78:V78,"No")</f>
        <v>4</v>
      </c>
      <c r="E78" s="39">
        <f>COUNTIF(Y78,"No")+COUNTIF(Z78,"No")+(0.5*COUNTIF(Z78,"See Note"))+(3*COUNTIF(AA78,"No"))+COUNTIF(AI78,"Yes")+(0.5*COUNTIF(AI78,"Some"))+COUNTIF(AJ78,"Yes")+(0.5*COUNTIF(AJ78,"Some"))</f>
        <v>1</v>
      </c>
      <c r="F78" s="39">
        <f>(IF(OR(AN78="MPPE-128",AN78="Blowfish-64"),1,(IF(OR(AN78="See Note",AN78="Blowfish-128"),0.5,IF(OR(AN78="AES-128",AN78="AES-160",AN78="AES-192",AN78="AES-256"),0,0)))+(IF(OR(AO78="MPPE-128",AO78="Blowfish-64"),2,(IF(OR(AO78="See Note",AO78="Blowfish-128",AO78=""),1,IF(OR(AO78="AES-128",AO78="AES-160",AO78="AES-192",AO78="AES-256"),0,0)))))))+IF(OR(AP78="MS-CHAPv2",AP78="RSA-RC4",AP78="RSA-1024"),1,IF(OR(AP78="See Note",AP78=""),0.5,IF(OR(AP78="RSA-4096",AP78="RSA-2048",AP78="DH-2048",AP78="CA-4096"),0,0)))+IF(OR(AQ78="MS-CHAPv2",AQ78="RSA-RC4",AQ78="RSA-1024"),2,IF(OR(AQ78="See Note",AQ78=""),1,IF(OR(AQ78="RSA-4096",AQ78="RSA-2048",AQ78="DH-2048"),0,0)))</f>
        <v>2.5</v>
      </c>
      <c r="G78" s="39">
        <f>IF(AR78&lt;3,2,0)+IF(AS78&lt;10,1,IF(AS78="",1,0))+IF(AT78&lt;3,2,IF(AT78&lt;10,1,IF(AT78="",1,0)))</f>
        <v>0</v>
      </c>
      <c r="H78" s="38">
        <f>IF(AV78=0,0,IF(AV78&lt;5,1,IF(AV78&lt;10,2,3)))+IF(AW78=0,0,IF(AW78&lt;3,1,IF(AW78&lt;10,2,3)))+IF(AX78=0,0,IF(AX78&lt;5,1,IF(AX78&lt;10,2,3)))+IF(AY78="A",0,IF(AY78="A+",0,IF(AY78="B",1,5)))+IF(AZ78="Self",0,IF(AZ78="CloudFlare",2,IF(AZ78="Incapsula",2,3)))</f>
        <v>7</v>
      </c>
      <c r="I78" s="39">
        <f aca="1">IF(BA78&lt;PricePercentile33,0,IF(BA78&lt;PricePercentile66,1,2))+IF(BB78&lt;ConPricePercentile33,0,IF(BB78&lt;ConPricePercentile66,1,2))+IF(BC78="Free",0,IF(BC78="Yes",0,1))+IF(BD78="Free",0,IF(BD78&gt;29,0,IF(BD78&gt;13,1,IF(BD78&gt;6,2,3))))</f>
        <v>6</v>
      </c>
      <c r="J78" s="40">
        <f>IF(BE78="Yes",1,0)+IF(BF78="Yes",1,0)+IF(BG78="Yes",1,0)+IF(BH78="No",1,IF(BH78="",0,IF(BH78="Some",0.5,0)))+IF(BI78="No",1,IF(BI78="",0,IF(BI78="Some",0.5,0)))+IF(BJ78="No",1,IF(BJ78="",0,IF(BJ78="Some",0.5,0)))+IF(BK78="",0,1)+IF(BL78="",0,1)</f>
        <v>4</v>
      </c>
      <c r="K78" s="41"/>
      <c r="L78" s="42" t="s">
        <v>131</v>
      </c>
      <c r="M78" s="38" t="str">
        <f>IF(OR(L78="USA",L78="UK",L78="Canada",L78="Australia",L78="New Zealand"),"Five",(IF(OR(L78="Denmark",L78="France",L78="Netherlands",L78="Norway"),"Nine",IF(OR(L78="Belgium",L78="Germany",L78="Italy",L78="Spain",L78="Sweden"),"Fourteen",IF(L78="","Not Disclosed",IF(OR(L78="British Virgin Islands",L78="Gibraltar",L78="British Indian Ocean",L78="Barbados"),"See Note","No"))))))</f>
        <v>No</v>
      </c>
      <c r="N78" s="40" t="s">
        <v>94</v>
      </c>
      <c r="O78" s="39" t="s">
        <v>94</v>
      </c>
      <c r="P78" s="40"/>
      <c r="Q78" s="38"/>
      <c r="R78" s="39"/>
      <c r="S78" s="39"/>
      <c r="T78" s="38" t="s">
        <v>94</v>
      </c>
      <c r="U78" s="39" t="s">
        <v>93</v>
      </c>
      <c r="V78" s="39" t="s">
        <v>94</v>
      </c>
      <c r="W78" s="39" t="s">
        <v>94</v>
      </c>
      <c r="X78" s="40" t="str">
        <f>IF(AND(NOT(M78="Five"),AA78="Yes",U78="Yes",OR(T78="Email",T78="Yes"),O78="No"),"Yes","No")</f>
        <v>No</v>
      </c>
      <c r="Y78" s="39" t="s">
        <v>94</v>
      </c>
      <c r="Z78" s="39" t="s">
        <v>93</v>
      </c>
      <c r="AA78" s="40" t="s">
        <v>93</v>
      </c>
      <c r="AB78" s="38"/>
      <c r="AC78" s="39"/>
      <c r="AD78" s="39"/>
      <c r="AE78" s="39"/>
      <c r="AF78" s="39"/>
      <c r="AG78" s="39"/>
      <c r="AH78" s="40"/>
      <c r="AI78" s="38"/>
      <c r="AJ78" s="39" t="s">
        <v>94</v>
      </c>
      <c r="AK78" s="38"/>
      <c r="AL78" s="40"/>
      <c r="AM78" s="38"/>
      <c r="AN78" s="39"/>
      <c r="AO78" s="39" t="s">
        <v>101</v>
      </c>
      <c r="AP78" s="39"/>
      <c r="AQ78" s="40"/>
      <c r="AR78" s="39" t="n">
        <v>5</v>
      </c>
      <c r="AS78" s="39" t="n">
        <v>40</v>
      </c>
      <c r="AT78" s="39" t="n">
        <v>250</v>
      </c>
      <c r="AU78" s="39"/>
      <c r="AV78" s="38" t="n">
        <v>4</v>
      </c>
      <c r="AW78" s="40" t="n">
        <v>1</v>
      </c>
      <c r="AX78" s="38" t="n">
        <v>11</v>
      </c>
      <c r="AY78" s="39" t="s">
        <v>96</v>
      </c>
      <c r="AZ78" s="40" t="s">
        <v>132</v>
      </c>
      <c r="BA78" s="43" t="n">
        <v>11.9499999999999993</v>
      </c>
      <c r="BB78" s="43">
        <f>BA78/AR78</f>
        <v>2.39000000000000012</v>
      </c>
      <c r="BC78" s="39" t="s">
        <v>94</v>
      </c>
      <c r="BD78" s="40" t="n">
        <v>7</v>
      </c>
      <c r="BE78" s="38"/>
      <c r="BF78" s="39"/>
      <c r="BG78" s="40"/>
      <c r="BH78" s="38" t="s">
        <v>94</v>
      </c>
      <c r="BI78" s="39" t="s">
        <v>94</v>
      </c>
      <c r="BJ78" s="40" t="s">
        <v>94</v>
      </c>
      <c r="BK78" s="39"/>
      <c r="BL78" s="40" t="s">
        <v>94</v>
      </c>
    </row>
    <row r="79" spans="1:64">
      <c r="A79" s="37" t="s">
        <v>221</v>
      </c>
      <c r="B79" s="38">
        <f>IF(OR(M79="Five"),3,0)+IF(OR(M79="Not Disclosed"),1.5,0)+IF(OR(M79="Nine",M79="Fourteen",M79="See Note",M79="Cooperative"),1,0)+IF(OR(N79="Yes"),2,0)+IF(OR(N79="Not Disclosed"),1.5,0)+IF(OR(N79="Owned"),1,0)</f>
        <v>2</v>
      </c>
      <c r="C79" s="39">
        <f>COUNTIF(P79:S79,"Yes")+(0.5*COUNTIF(P79:S79,""))+(0.5*COUNTIF(P79:S79,"See Note"))+(3*COUNTIF(O79,"Yes"))</f>
        <v>0</v>
      </c>
      <c r="D79" s="40">
        <f>(3*COUNTIF(T79,"No"))+COUNTIF(U79:V79,"No")</f>
        <v>0</v>
      </c>
      <c r="E79" s="39">
        <f>COUNTIF(Y79,"No")+COUNTIF(Z79,"No")+(0.5*COUNTIF(Z79,"See Note"))+(3*COUNTIF(AA79,"No"))+COUNTIF(AI79,"Yes")+(0.5*COUNTIF(AI79,"Some"))+COUNTIF(AJ79,"Yes")+(0.5*COUNTIF(AJ79,"Some"))</f>
        <v>0</v>
      </c>
      <c r="F79" s="39">
        <f>(IF(OR(AN79="MPPE-128",AN79="Blowfish-64"),1,(IF(OR(AN79="See Note",AN79="Blowfish-128"),0.5,IF(OR(AN79="AES-128",AN79="AES-160",AN79="AES-192",AN79="AES-256"),0,0)))+(IF(OR(AO79="MPPE-128",AO79="Blowfish-64"),2,(IF(OR(AO79="See Note",AO79="Blowfish-128",AO79=""),1,IF(OR(AO79="AES-128",AO79="AES-160",AO79="AES-192",AO79="AES-256"),0,0)))))))+IF(OR(AP79="MS-CHAPv2",AP79="RSA-RC4",AP79="RSA-1024"),1,IF(OR(AP79="See Note",AP79=""),0.5,IF(OR(AP79="RSA-4096",AP79="RSA-2048",AP79="DH-2048",AP79="CA-4096"),0,0)))+IF(OR(AQ79="MS-CHAPv2",AQ79="RSA-RC4",AQ79="RSA-1024"),2,IF(OR(AQ79="See Note",AQ79=""),1,IF(OR(AQ79="RSA-4096",AQ79="RSA-2048",AQ79="DH-2048"),0,0)))</f>
        <v>0</v>
      </c>
      <c r="G79" s="39">
        <f>IF(AR79&lt;3,2,0)+IF(AS79&lt;10,1,IF(AS79="",1,0))+IF(AT79&lt;3,2,IF(AT79&lt;10,1,IF(AT79="",1,0)))</f>
        <v>0</v>
      </c>
      <c r="H79" s="38">
        <f>IF(AV79=0,0,IF(AV79&lt;5,1,IF(AV79&lt;10,2,3)))+IF(AW79=0,0,IF(AW79&lt;3,1,IF(AW79&lt;10,2,3)))+IF(AX79=0,0,IF(AX79&lt;5,1,IF(AX79&lt;10,2,3)))+IF(AY79="A",0,IF(AY79="A+",0,IF(AY79="B",1,5)))+IF(AZ79="Self",0,IF(AZ79="CloudFlare",2,IF(AZ79="Incapsula",2,3)))</f>
        <v>1</v>
      </c>
      <c r="I79" s="39">
        <f aca="1">IF(BA79&lt;PricePercentile33,0,IF(BA79&lt;PricePercentile66,1,2))+IF(BB79&lt;ConPricePercentile33,0,IF(BB79&lt;ConPricePercentile66,1,2))+IF(BC79="Free",0,IF(BC79="Yes",0,1))+IF(BD79="Free",0,IF(BD79&gt;29,0,IF(BD79&gt;13,1,IF(BD79&gt;6,2,3))))</f>
        <v>5</v>
      </c>
      <c r="J79" s="40">
        <f>IF(BE79="Yes",1,0)+IF(BF79="Yes",1,0)+IF(BG79="Yes",1,0)+IF(BH79="No",1,IF(BH79="",0,IF(BH79="Some",0.5,0)))+IF(BI79="No",1,IF(BI79="",0,IF(BI79="Some",0.5,0)))+IF(BJ79="No",1,IF(BJ79="",0,IF(BJ79="Some",0.5,0)))+IF(BK79="",0,1)+IF(BL79="",0,1)</f>
        <v>0</v>
      </c>
      <c r="K79" s="41"/>
      <c r="L79" s="42" t="s">
        <v>222</v>
      </c>
      <c r="M79" s="38" t="str">
        <f>IF(OR(L79="USA",L79="UK",L79="Canada",L79="Australia",L79="New Zealand"),"Five",(IF(OR(L79="Denmark",L79="France",L79="Netherlands",L79="Norway"),"Nine",IF(OR(L79="Belgium",L79="Germany",L79="Italy",L79="Spain",L79="Sweden"),"Fourteen",IF(L79="","Not Disclosed",IF(OR(L79="British Virgin Islands",L79="Gibraltar",L79="British Indian Ocean",L79="Barbados"),"See Note","No"))))))</f>
        <v>See Note</v>
      </c>
      <c r="N79" s="40" t="s">
        <v>163</v>
      </c>
      <c r="O79" s="39" t="s">
        <v>94</v>
      </c>
      <c r="P79" s="40" t="s">
        <v>94</v>
      </c>
      <c r="Q79" s="38" t="s">
        <v>94</v>
      </c>
      <c r="R79" s="39" t="s">
        <v>94</v>
      </c>
      <c r="S79" s="39" t="s">
        <v>94</v>
      </c>
      <c r="T79" s="38" t="s">
        <v>100</v>
      </c>
      <c r="U79" s="39" t="s">
        <v>93</v>
      </c>
      <c r="V79" s="39" t="s">
        <v>93</v>
      </c>
      <c r="W79" s="39" t="s">
        <v>93</v>
      </c>
      <c r="X79" s="40" t="str">
        <f>IF(AND(NOT(M79="Five"),AA79="Yes",U79="Yes",OR(T79="Email",T79="Yes"),O79="No"),"Yes","No")</f>
        <v>Yes</v>
      </c>
      <c r="Y79" s="39" t="s">
        <v>93</v>
      </c>
      <c r="Z79" s="39" t="s">
        <v>93</v>
      </c>
      <c r="AA79" s="40" t="s">
        <v>93</v>
      </c>
      <c r="AB79" s="38" t="s">
        <v>93</v>
      </c>
      <c r="AC79" s="39" t="s">
        <v>93</v>
      </c>
      <c r="AD79" s="39" t="s">
        <v>93</v>
      </c>
      <c r="AE79" s="39"/>
      <c r="AF79" s="39"/>
      <c r="AG79" s="39"/>
      <c r="AH79" s="40"/>
      <c r="AI79" s="38" t="s">
        <v>94</v>
      </c>
      <c r="AJ79" s="39" t="s">
        <v>94</v>
      </c>
      <c r="AK79" s="38"/>
      <c r="AL79" s="40"/>
      <c r="AM79" s="38"/>
      <c r="AN79" s="39"/>
      <c r="AO79" s="39" t="s">
        <v>105</v>
      </c>
      <c r="AP79" s="39" t="s">
        <v>106</v>
      </c>
      <c r="AQ79" s="40" t="s">
        <v>106</v>
      </c>
      <c r="AR79" s="39" t="n">
        <v>5</v>
      </c>
      <c r="AS79" s="39" t="n">
        <v>12</v>
      </c>
      <c r="AT79" s="39" t="n">
        <v>21</v>
      </c>
      <c r="AU79" s="39"/>
      <c r="AV79" s="38" t="n">
        <v>2</v>
      </c>
      <c r="AW79" s="40" t="n">
        <v>0</v>
      </c>
      <c r="AX79" s="38" t="n">
        <v>0</v>
      </c>
      <c r="AY79" s="39" t="s">
        <v>102</v>
      </c>
      <c r="AZ79" s="40" t="s">
        <v>97</v>
      </c>
      <c r="BA79" s="43" t="n">
        <v>8.33999999999999986</v>
      </c>
      <c r="BB79" s="43">
        <f>BA79/AR79</f>
        <v>1.66799999999999997</v>
      </c>
      <c r="BC79" s="39" t="s">
        <v>93</v>
      </c>
      <c r="BD79" s="40" t="n">
        <v>7</v>
      </c>
      <c r="BE79" s="38"/>
      <c r="BF79" s="39"/>
      <c r="BG79" s="40"/>
      <c r="BH79" s="38"/>
      <c r="BI79" s="39"/>
      <c r="BJ79" s="40"/>
      <c r="BK79" s="39"/>
      <c r="BL79" s="40"/>
    </row>
    <row r="80" spans="1:64">
      <c r="A80" s="37" t="s">
        <v>223</v>
      </c>
      <c r="B80" s="38">
        <f>IF(OR(M80="Five"),3,0)+IF(OR(M80="Not Disclosed"),1.5,0)+IF(OR(M80="Nine",M80="Fourteen",M80="See Note",M80="Cooperative"),1,0)+IF(OR(N80="Yes"),2,0)+IF(OR(N80="Not Disclosed"),1.5,0)+IF(OR(N80="Owned"),1,0)</f>
        <v>0</v>
      </c>
      <c r="C80" s="39">
        <f>COUNTIF(P80:S80,"Yes")+(0.5*COUNTIF(P80:S80,""))+(0.5*COUNTIF(P80:S80,"See Note"))+(3*COUNTIF(O80,"Yes"))</f>
        <v>2</v>
      </c>
      <c r="D80" s="40">
        <f>(3*COUNTIF(T80,"No"))+COUNTIF(U80:V80,"No")</f>
        <v>2</v>
      </c>
      <c r="E80" s="39">
        <f>COUNTIF(Y80,"No")+COUNTIF(Z80,"No")+(0.5*COUNTIF(Z80,"See Note"))+(3*COUNTIF(AA80,"No"))+COUNTIF(AI80,"Yes")+(0.5*COUNTIF(AI80,"Some"))+COUNTIF(AJ80,"Yes")+(0.5*COUNTIF(AJ80,"Some"))</f>
        <v>3.5</v>
      </c>
      <c r="F80" s="39">
        <f>(IF(OR(AN80="MPPE-128",AN80="Blowfish-64"),1,(IF(OR(AN80="See Note",AN80="Blowfish-128"),0.5,IF(OR(AN80="AES-128",AN80="AES-160",AN80="AES-192",AN80="AES-256"),0,0)))+(IF(OR(AO80="MPPE-128",AO80="Blowfish-64"),2,(IF(OR(AO80="See Note",AO80="Blowfish-128",AO80=""),1,IF(OR(AO80="AES-128",AO80="AES-160",AO80="AES-192",AO80="AES-256"),0,0)))))))+IF(OR(AP80="MS-CHAPv2",AP80="RSA-RC4",AP80="RSA-1024"),1,IF(OR(AP80="See Note",AP80=""),0.5,IF(OR(AP80="RSA-4096",AP80="RSA-2048",AP80="DH-2048",AP80="CA-4096"),0,0)))+IF(OR(AQ80="MS-CHAPv2",AQ80="RSA-RC4",AQ80="RSA-1024"),2,IF(OR(AQ80="See Note",AQ80=""),1,IF(OR(AQ80="RSA-4096",AQ80="RSA-2048",AQ80="DH-2048"),0,0)))</f>
        <v>2.5</v>
      </c>
      <c r="G80" s="39">
        <f>IF(AR80&lt;3,2,0)+IF(AS80&lt;10,1,IF(AS80="",1,0))+IF(AT80&lt;3,2,IF(AT80&lt;10,1,IF(AT80="",1,0)))</f>
        <v>5</v>
      </c>
      <c r="H80" s="38">
        <f>IF(AV80=0,0,IF(AV80&lt;5,1,IF(AV80&lt;10,2,3)))+IF(AW80=0,0,IF(AW80&lt;3,1,IF(AW80&lt;10,2,3)))+IF(AX80=0,0,IF(AX80&lt;5,1,IF(AX80&lt;10,2,3)))+IF(AY80="A",0,IF(AY80="A+",0,IF(AY80="B",1,5)))+IF(AZ80="Self",0,IF(AZ80="CloudFlare",2,IF(AZ80="Incapsula",2,3)))</f>
        <v>7</v>
      </c>
      <c r="I80" s="39">
        <f aca="1">IF(BA80&lt;PricePercentile33,0,IF(BA80&lt;PricePercentile66,1,2))+IF(BB80&lt;ConPricePercentile33,0,IF(BB80&lt;ConPricePercentile66,1,2))+IF(BC80="Free",0,IF(BC80="Yes",0,1))+IF(BD80="Free",0,IF(BD80&gt;29,0,IF(BD80&gt;13,1,IF(BD80&gt;6,2,3))))</f>
        <v>5</v>
      </c>
      <c r="J80" s="40">
        <f>IF(BE80="Yes",1,0)+IF(BF80="Yes",1,0)+IF(BG80="Yes",1,0)+IF(BH80="No",1,IF(BH80="",0,IF(BH80="Some",0.5,0)))+IF(BI80="No",1,IF(BI80="",0,IF(BI80="Some",0.5,0)))+IF(BJ80="No",1,IF(BJ80="",0,IF(BJ80="Some",0.5,0)))+IF(BK80="",0,1)+IF(BL80="",0,1)</f>
        <v>4</v>
      </c>
      <c r="K80" s="41"/>
      <c r="L80" s="42" t="s">
        <v>224</v>
      </c>
      <c r="M80" s="38" t="str">
        <f>IF(OR(L80="USA",L80="UK",L80="Canada",L80="Australia",L80="New Zealand"),"Five",(IF(OR(L80="Denmark",L80="France",L80="Netherlands",L80="Norway"),"Nine",IF(OR(L80="Belgium",L80="Germany",L80="Italy",L80="Spain",L80="Sweden"),"Fourteen",IF(L80="","Not Disclosed",IF(OR(L80="British Virgin Islands",L80="Gibraltar",L80="British Indian Ocean",L80="Barbados"),"See Note","No"))))))</f>
        <v>No</v>
      </c>
      <c r="N80" s="40" t="s">
        <v>94</v>
      </c>
      <c r="O80" s="39"/>
      <c r="P80" s="40"/>
      <c r="Q80" s="38"/>
      <c r="R80" s="39"/>
      <c r="S80" s="39"/>
      <c r="T80" s="38" t="s">
        <v>100</v>
      </c>
      <c r="U80" s="39" t="s">
        <v>94</v>
      </c>
      <c r="V80" s="39" t="s">
        <v>94</v>
      </c>
      <c r="W80" s="39" t="s">
        <v>94</v>
      </c>
      <c r="X80" s="40" t="str">
        <f>IF(AND(NOT(M80="Five"),AA80="Yes",U80="Yes",OR(T80="Email",T80="Yes"),O80="No"),"Yes","No")</f>
        <v>No</v>
      </c>
      <c r="Y80" s="39" t="s">
        <v>94</v>
      </c>
      <c r="Z80" s="39" t="s">
        <v>94</v>
      </c>
      <c r="AA80" s="40" t="s">
        <v>93</v>
      </c>
      <c r="AB80" s="38"/>
      <c r="AC80" s="39"/>
      <c r="AD80" s="39"/>
      <c r="AE80" s="39"/>
      <c r="AF80" s="39"/>
      <c r="AG80" s="39"/>
      <c r="AH80" s="40"/>
      <c r="AI80" s="38" t="s">
        <v>93</v>
      </c>
      <c r="AJ80" s="39" t="s">
        <v>95</v>
      </c>
      <c r="AK80" s="38"/>
      <c r="AL80" s="40"/>
      <c r="AM80" s="38"/>
      <c r="AN80" s="39"/>
      <c r="AO80" s="39" t="s">
        <v>101</v>
      </c>
      <c r="AP80" s="39"/>
      <c r="AQ80" s="40"/>
      <c r="AR80" s="39" t="n">
        <v>1</v>
      </c>
      <c r="AS80" s="39"/>
      <c r="AT80" s="39"/>
      <c r="AU80" s="39"/>
      <c r="AV80" s="38" t="n">
        <v>4</v>
      </c>
      <c r="AW80" s="40" t="n">
        <v>1</v>
      </c>
      <c r="AX80" s="38" t="n">
        <v>7</v>
      </c>
      <c r="AY80" s="39" t="s">
        <v>96</v>
      </c>
      <c r="AZ80" s="40" t="s">
        <v>150</v>
      </c>
      <c r="BA80" s="43" t="n">
        <v>2.9</v>
      </c>
      <c r="BB80" s="43">
        <f>BA80/AR80</f>
        <v>2.9</v>
      </c>
      <c r="BC80" s="39" t="s">
        <v>94</v>
      </c>
      <c r="BD80" s="40" t="n">
        <v>0</v>
      </c>
      <c r="BE80" s="38"/>
      <c r="BF80" s="39"/>
      <c r="BG80" s="40"/>
      <c r="BH80" s="38" t="s">
        <v>94</v>
      </c>
      <c r="BI80" s="39" t="s">
        <v>94</v>
      </c>
      <c r="BJ80" s="40" t="s">
        <v>94</v>
      </c>
      <c r="BK80" s="39"/>
      <c r="BL80" s="40" t="s">
        <v>94</v>
      </c>
    </row>
    <row r="81" spans="1:64">
      <c r="A81" s="37" t="s">
        <v>225</v>
      </c>
      <c r="B81" s="38">
        <f>IF(OR(M81="Five"),3,0)+IF(OR(M81="Not Disclosed"),1.5,0)+IF(OR(M81="Nine",M81="Fourteen",M81="See Note",M81="Cooperative"),1,0)+IF(OR(N81="Yes"),2,0)+IF(OR(N81="Not Disclosed"),1.5,0)+IF(OR(N81="Owned"),1,0)</f>
        <v>0</v>
      </c>
      <c r="C81" s="39">
        <f>COUNTIF(P81:S81,"Yes")+(0.5*COUNTIF(P81:S81,""))+(0.5*COUNTIF(P81:S81,"See Note"))+(3*COUNTIF(O81,"Yes"))</f>
        <v>3</v>
      </c>
      <c r="D81" s="40">
        <f>(3*COUNTIF(T81,"No"))+COUNTIF(U81:V81,"No")</f>
        <v>1</v>
      </c>
      <c r="E81" s="39">
        <f>COUNTIF(Y81,"No")+COUNTIF(Z81,"No")+(0.5*COUNTIF(Z81,"See Note"))+(3*COUNTIF(AA81,"No"))+COUNTIF(AI81,"Yes")+(0.5*COUNTIF(AI81,"Some"))+COUNTIF(AJ81,"Yes")+(0.5*COUNTIF(AJ81,"Some"))</f>
        <v>1.5</v>
      </c>
      <c r="F81" s="39">
        <f>(IF(OR(AN81="MPPE-128",AN81="Blowfish-64"),1,(IF(OR(AN81="See Note",AN81="Blowfish-128"),0.5,IF(OR(AN81="AES-128",AN81="AES-160",AN81="AES-192",AN81="AES-256"),0,0)))+(IF(OR(AO81="MPPE-128",AO81="Blowfish-64"),2,(IF(OR(AO81="See Note",AO81="Blowfish-128",AO81=""),1,IF(OR(AO81="AES-128",AO81="AES-160",AO81="AES-192",AO81="AES-256"),0,0)))))))+IF(OR(AP81="MS-CHAPv2",AP81="RSA-RC4",AP81="RSA-1024"),1,IF(OR(AP81="See Note",AP81=""),0.5,IF(OR(AP81="RSA-4096",AP81="RSA-2048",AP81="DH-2048",AP81="CA-4096"),0,0)))+IF(OR(AQ81="MS-CHAPv2",AQ81="RSA-RC4",AQ81="RSA-1024"),2,IF(OR(AQ81="See Note",AQ81=""),1,IF(OR(AQ81="RSA-4096",AQ81="RSA-2048",AQ81="DH-2048"),0,0)))</f>
        <v>1.5</v>
      </c>
      <c r="G81" s="39">
        <f>IF(AR81&lt;3,2,0)+IF(AS81&lt;10,1,IF(AS81="",1,0))+IF(AT81&lt;3,2,IF(AT81&lt;10,1,IF(AT81="",1,0)))</f>
        <v>2</v>
      </c>
      <c r="H81" s="38">
        <f>IF(AV81=0,0,IF(AV81&lt;5,1,IF(AV81&lt;10,2,3)))+IF(AW81=0,0,IF(AW81&lt;3,1,IF(AW81&lt;10,2,3)))+IF(AX81=0,0,IF(AX81&lt;5,1,IF(AX81&lt;10,2,3)))+IF(AY81="A",0,IF(AY81="A+",0,IF(AY81="B",1,5)))+IF(AZ81="Self",0,IF(AZ81="CloudFlare",2,IF(AZ81="Incapsula",2,3)))</f>
        <v>6</v>
      </c>
      <c r="I81" s="39">
        <f aca="1">IF(BA81&lt;PricePercentile33,0,IF(BA81&lt;PricePercentile66,1,2))+IF(BB81&lt;ConPricePercentile33,0,IF(BB81&lt;ConPricePercentile66,1,2))+IF(BC81="Free",0,IF(BC81="Yes",0,1))+IF(BD81="Free",0,IF(BD81&gt;29,0,IF(BD81&gt;13,1,IF(BD81&gt;6,2,3))))</f>
        <v>5</v>
      </c>
      <c r="J81" s="40">
        <f>IF(BE81="Yes",1,0)+IF(BF81="Yes",1,0)+IF(BG81="Yes",1,0)+IF(BH81="No",1,IF(BH81="",0,IF(BH81="Some",0.5,0)))+IF(BI81="No",1,IF(BI81="",0,IF(BI81="Some",0.5,0)))+IF(BJ81="No",1,IF(BJ81="",0,IF(BJ81="Some",0.5,0)))+IF(BK81="",0,1)+IF(BL81="",0,1)</f>
        <v>4</v>
      </c>
      <c r="K81" s="41"/>
      <c r="L81" s="42" t="s">
        <v>131</v>
      </c>
      <c r="M81" s="38" t="str">
        <f>IF(OR(L81="USA",L81="UK",L81="Canada",L81="Australia",L81="New Zealand"),"Five",(IF(OR(L81="Denmark",L81="France",L81="Netherlands",L81="Norway"),"Nine",IF(OR(L81="Belgium",L81="Germany",L81="Italy",L81="Spain",L81="Sweden"),"Fourteen",IF(L81="","Not Disclosed",IF(OR(L81="British Virgin Islands",L81="Gibraltar",L81="British Indian Ocean",L81="Barbados"),"See Note","No"))))))</f>
        <v>No</v>
      </c>
      <c r="N81" s="40" t="s">
        <v>94</v>
      </c>
      <c r="O81" s="39" t="s">
        <v>94</v>
      </c>
      <c r="P81" s="40" t="s">
        <v>94</v>
      </c>
      <c r="Q81" s="38" t="s">
        <v>93</v>
      </c>
      <c r="R81" s="39" t="s">
        <v>93</v>
      </c>
      <c r="S81" s="39" t="s">
        <v>93</v>
      </c>
      <c r="T81" s="38" t="s">
        <v>100</v>
      </c>
      <c r="U81" s="39" t="s">
        <v>93</v>
      </c>
      <c r="V81" s="39" t="s">
        <v>94</v>
      </c>
      <c r="W81" s="39" t="s">
        <v>94</v>
      </c>
      <c r="X81" s="40" t="str">
        <f>IF(AND(NOT(M81="Five"),AA81="Yes",U81="Yes",OR(T81="Email",T81="Yes"),O81="No"),"Yes","No")</f>
        <v>Yes</v>
      </c>
      <c r="Y81" s="39" t="s">
        <v>93</v>
      </c>
      <c r="Z81" s="39" t="s">
        <v>94</v>
      </c>
      <c r="AA81" s="40" t="s">
        <v>93</v>
      </c>
      <c r="AB81" s="38"/>
      <c r="AC81" s="39"/>
      <c r="AD81" s="39"/>
      <c r="AE81" s="39"/>
      <c r="AF81" s="39"/>
      <c r="AG81" s="39"/>
      <c r="AH81" s="40"/>
      <c r="AI81" s="38"/>
      <c r="AJ81" s="39" t="s">
        <v>95</v>
      </c>
      <c r="AK81" s="38"/>
      <c r="AL81" s="40"/>
      <c r="AM81" s="38"/>
      <c r="AN81" s="39"/>
      <c r="AO81" s="39" t="s">
        <v>105</v>
      </c>
      <c r="AP81" s="39"/>
      <c r="AQ81" s="40"/>
      <c r="AR81" s="39" t="n">
        <v>2</v>
      </c>
      <c r="AS81" s="39" t="n">
        <v>114</v>
      </c>
      <c r="AT81" s="39" t="n">
        <v>350</v>
      </c>
      <c r="AU81" s="39"/>
      <c r="AV81" s="38" t="n">
        <v>8</v>
      </c>
      <c r="AW81" s="40" t="n">
        <v>2</v>
      </c>
      <c r="AX81" s="38" t="n">
        <v>20</v>
      </c>
      <c r="AY81" s="39" t="s">
        <v>96</v>
      </c>
      <c r="AZ81" s="40" t="s">
        <v>97</v>
      </c>
      <c r="BA81" s="43" t="n">
        <v>4.95000000000000018</v>
      </c>
      <c r="BB81" s="43">
        <f>BA81/AR81</f>
        <v>2.47500000000000009</v>
      </c>
      <c r="BC81" s="39" t="s">
        <v>94</v>
      </c>
      <c r="BD81" s="40" t="n">
        <v>7</v>
      </c>
      <c r="BE81" s="38"/>
      <c r="BF81" s="39"/>
      <c r="BG81" s="40"/>
      <c r="BH81" s="38" t="s">
        <v>94</v>
      </c>
      <c r="BI81" s="39" t="s">
        <v>94</v>
      </c>
      <c r="BJ81" s="40" t="s">
        <v>94</v>
      </c>
      <c r="BK81" s="39"/>
      <c r="BL81" s="40" t="s">
        <v>94</v>
      </c>
    </row>
    <row r="82" spans="1:64">
      <c r="A82" s="37" t="s">
        <v>226</v>
      </c>
      <c r="B82" s="38">
        <f>IF(OR(M82="Five"),3,0)+IF(OR(M82="Not Disclosed"),1.5,0)+IF(OR(M82="Nine",M82="Fourteen",M82="See Note",M82="Cooperative"),1,0)+IF(OR(N82="Yes"),2,0)+IF(OR(N82="Not Disclosed"),1.5,0)+IF(OR(N82="Owned"),1,0)</f>
        <v>5</v>
      </c>
      <c r="C82" s="39">
        <f>COUNTIF(P82:S82,"Yes")+(0.5*COUNTIF(P82:S82,""))+(0.5*COUNTIF(P82:S82,"See Note"))+(3*COUNTIF(O82,"Yes"))</f>
        <v>2.5</v>
      </c>
      <c r="D82" s="40">
        <f>(3*COUNTIF(T82,"No"))+COUNTIF(U82:V82,"No")</f>
        <v>4</v>
      </c>
      <c r="E82" s="39">
        <f>COUNTIF(Y82,"No")+COUNTIF(Z82,"No")+(0.5*COUNTIF(Z82,"See Note"))+(3*COUNTIF(AA82,"No"))+COUNTIF(AI82,"Yes")+(0.5*COUNTIF(AI82,"Some"))+COUNTIF(AJ82,"Yes")+(0.5*COUNTIF(AJ82,"Some"))</f>
        <v>5</v>
      </c>
      <c r="F82" s="39">
        <f>(IF(OR(AN82="MPPE-128",AN82="Blowfish-64"),1,(IF(OR(AN82="See Note",AN82="Blowfish-128"),0.5,IF(OR(AN82="AES-128",AN82="AES-160",AN82="AES-192",AN82="AES-256"),0,0)))+(IF(OR(AO82="MPPE-128",AO82="Blowfish-64"),2,(IF(OR(AO82="See Note",AO82="Blowfish-128",AO82=""),1,IF(OR(AO82="AES-128",AO82="AES-160",AO82="AES-192",AO82="AES-256"),0,0)))))))+IF(OR(AP82="MS-CHAPv2",AP82="RSA-RC4",AP82="RSA-1024"),1,IF(OR(AP82="See Note",AP82=""),0.5,IF(OR(AP82="RSA-4096",AP82="RSA-2048",AP82="DH-2048",AP82="CA-4096"),0,0)))+IF(OR(AQ82="MS-CHAPv2",AQ82="RSA-RC4",AQ82="RSA-1024"),2,IF(OR(AQ82="See Note",AQ82=""),1,IF(OR(AQ82="RSA-4096",AQ82="RSA-2048",AQ82="DH-2048"),0,0)))</f>
        <v>2.5</v>
      </c>
      <c r="G82" s="39">
        <f>IF(AR82&lt;3,2,0)+IF(AS82&lt;10,1,IF(AS82="",1,0))+IF(AT82&lt;3,2,IF(AT82&lt;10,1,IF(AT82="",1,0)))</f>
        <v>2</v>
      </c>
      <c r="H82" s="38">
        <f>IF(AV82=0,0,IF(AV82&lt;5,1,IF(AV82&lt;10,2,3)))+IF(AW82=0,0,IF(AW82&lt;3,1,IF(AW82&lt;10,2,3)))+IF(AX82=0,0,IF(AX82&lt;5,1,IF(AX82&lt;10,2,3)))+IF(AY82="A",0,IF(AY82="A+",0,IF(AY82="B",1,5)))+IF(AZ82="Self",0,IF(AZ82="CloudFlare",2,IF(AZ82="Incapsula",2,3)))</f>
        <v>11</v>
      </c>
      <c r="I82" s="39">
        <f aca="1">IF(BA82&lt;PricePercentile33,0,IF(BA82&lt;PricePercentile66,1,2))+IF(BB82&lt;ConPricePercentile33,0,IF(BB82&lt;ConPricePercentile66,1,2))+IF(BC82="Free",0,IF(BC82="Yes",0,1))+IF(BD82="Free",0,IF(BD82&gt;29,0,IF(BD82&gt;13,1,IF(BD82&gt;6,2,3))))</f>
        <v>8</v>
      </c>
      <c r="J82" s="40">
        <f>IF(BE82="Yes",1,0)+IF(BF82="Yes",1,0)+IF(BG82="Yes",1,0)+IF(BH82="No",1,IF(BH82="",0,IF(BH82="Some",0.5,0)))+IF(BI82="No",1,IF(BI82="",0,IF(BI82="Some",0.5,0)))+IF(BJ82="No",1,IF(BJ82="",0,IF(BJ82="Some",0.5,0)))+IF(BK82="",0,1)+IF(BL82="",0,1)</f>
        <v>3</v>
      </c>
      <c r="K82" s="41"/>
      <c r="L82" s="42" t="s">
        <v>181</v>
      </c>
      <c r="M82" s="38" t="str">
        <f>IF(OR(L82="USA",L82="UK",L82="Canada",L82="Australia",L82="New Zealand"),"Five",(IF(OR(L82="Denmark",L82="France",L82="Netherlands",L82="Norway"),"Nine",IF(OR(L82="Belgium",L82="Germany",L82="Italy",L82="Spain",L82="Sweden"),"Fourteen",IF(L82="","Not Disclosed",IF(OR(L82="British Virgin Islands",L82="Gibraltar",L82="British Indian Ocean",L82="Barbados"),"See Note","No"))))))</f>
        <v>Five</v>
      </c>
      <c r="N82" s="40" t="s">
        <v>93</v>
      </c>
      <c r="O82" s="39"/>
      <c r="P82" s="40"/>
      <c r="Q82" s="38"/>
      <c r="R82" s="39"/>
      <c r="S82" s="39" t="s">
        <v>93</v>
      </c>
      <c r="T82" s="38" t="s">
        <v>94</v>
      </c>
      <c r="U82" s="39" t="s">
        <v>93</v>
      </c>
      <c r="V82" s="39" t="s">
        <v>94</v>
      </c>
      <c r="W82" s="39" t="s">
        <v>94</v>
      </c>
      <c r="X82" s="40" t="str">
        <f>IF(AND(NOT(M82="Five"),AA82="Yes",U82="Yes",OR(T82="Email",T82="Yes"),O82="No"),"Yes","No")</f>
        <v>No</v>
      </c>
      <c r="Y82" s="39" t="s">
        <v>94</v>
      </c>
      <c r="Z82" s="39" t="s">
        <v>94</v>
      </c>
      <c r="AA82" s="40" t="s">
        <v>94</v>
      </c>
      <c r="AB82" s="38"/>
      <c r="AC82" s="39"/>
      <c r="AD82" s="39"/>
      <c r="AE82" s="39"/>
      <c r="AF82" s="39"/>
      <c r="AG82" s="39"/>
      <c r="AH82" s="40"/>
      <c r="AI82" s="38"/>
      <c r="AJ82" s="39"/>
      <c r="AK82" s="38"/>
      <c r="AL82" s="40"/>
      <c r="AM82" s="38"/>
      <c r="AN82" s="39"/>
      <c r="AO82" s="39"/>
      <c r="AP82" s="39"/>
      <c r="AQ82" s="40"/>
      <c r="AR82" s="39" t="n">
        <v>1</v>
      </c>
      <c r="AS82" s="39" t="n">
        <v>10</v>
      </c>
      <c r="AT82" s="39" t="n">
        <v>10</v>
      </c>
      <c r="AU82" s="39"/>
      <c r="AV82" s="38" t="n">
        <v>9</v>
      </c>
      <c r="AW82" s="40" t="n">
        <v>1</v>
      </c>
      <c r="AX82" s="38" t="n">
        <v>11</v>
      </c>
      <c r="AY82" s="39" t="s">
        <v>109</v>
      </c>
      <c r="AZ82" s="40" t="s">
        <v>97</v>
      </c>
      <c r="BA82" s="43" t="n">
        <v>12.4299999999999997</v>
      </c>
      <c r="BB82" s="43">
        <f>BA82/AR82</f>
        <v>12.4299999999999997</v>
      </c>
      <c r="BC82" s="39" t="s">
        <v>94</v>
      </c>
      <c r="BD82" s="40" t="n">
        <v>1</v>
      </c>
      <c r="BE82" s="38"/>
      <c r="BF82" s="39"/>
      <c r="BG82" s="40"/>
      <c r="BH82" s="38" t="s">
        <v>94</v>
      </c>
      <c r="BI82" s="39" t="s">
        <v>94</v>
      </c>
      <c r="BJ82" s="40" t="s">
        <v>94</v>
      </c>
      <c r="BK82" s="39"/>
      <c r="BL82" s="40"/>
    </row>
    <row r="83" spans="1:64">
      <c r="A83" s="37" t="s">
        <v>227</v>
      </c>
      <c r="B83" s="38">
        <f>IF(OR(M83="Five"),3,0)+IF(OR(M83="Not Disclosed"),1.5,0)+IF(OR(M83="Nine",M83="Fourteen",M83="See Note",M83="Cooperative"),1,0)+IF(OR(N83="Yes"),2,0)+IF(OR(N83="Not Disclosed"),1.5,0)+IF(OR(N83="Owned"),1,0)</f>
        <v>5</v>
      </c>
      <c r="C83" s="39">
        <f>COUNTIF(P83:S83,"Yes")+(0.5*COUNTIF(P83:S83,""))+(0.5*COUNTIF(P83:S83,"See Note"))+(3*COUNTIF(O83,"Yes"))</f>
        <v>2</v>
      </c>
      <c r="D83" s="40">
        <f>(3*COUNTIF(T83,"No"))+COUNTIF(U83:V83,"No")</f>
        <v>5</v>
      </c>
      <c r="E83" s="39">
        <f>COUNTIF(Y83,"No")+COUNTIF(Z83,"No")+(0.5*COUNTIF(Z83,"See Note"))+(3*COUNTIF(AA83,"No"))+COUNTIF(AI83,"Yes")+(0.5*COUNTIF(AI83,"Some"))+COUNTIF(AJ83,"Yes")+(0.5*COUNTIF(AJ83,"Some"))</f>
        <v>3</v>
      </c>
      <c r="F83" s="39">
        <f>(IF(OR(AN83="MPPE-128",AN83="Blowfish-64"),1,(IF(OR(AN83="See Note",AN83="Blowfish-128"),0.5,IF(OR(AN83="AES-128",AN83="AES-160",AN83="AES-192",AN83="AES-256"),0,0)))+(IF(OR(AO83="MPPE-128",AO83="Blowfish-64"),2,(IF(OR(AO83="See Note",AO83="Blowfish-128",AO83=""),1,IF(OR(AO83="AES-128",AO83="AES-160",AO83="AES-192",AO83="AES-256"),0,0)))))))+IF(OR(AP83="MS-CHAPv2",AP83="RSA-RC4",AP83="RSA-1024"),1,IF(OR(AP83="See Note",AP83=""),0.5,IF(OR(AP83="RSA-4096",AP83="RSA-2048",AP83="DH-2048",AP83="CA-4096"),0,0)))+IF(OR(AQ83="MS-CHAPv2",AQ83="RSA-RC4",AQ83="RSA-1024"),2,IF(OR(AQ83="See Note",AQ83=""),1,IF(OR(AQ83="RSA-4096",AQ83="RSA-2048",AQ83="DH-2048"),0,0)))</f>
        <v>2.5</v>
      </c>
      <c r="G83" s="39">
        <f>IF(AR83&lt;3,2,0)+IF(AS83&lt;10,1,IF(AS83="",1,0))+IF(AT83&lt;3,2,IF(AT83&lt;10,1,IF(AT83="",1,0)))</f>
        <v>4</v>
      </c>
      <c r="H83" s="38">
        <f>IF(AV83=0,0,IF(AV83&lt;5,1,IF(AV83&lt;10,2,3)))+IF(AW83=0,0,IF(AW83&lt;3,1,IF(AW83&lt;10,2,3)))+IF(AX83=0,0,IF(AX83&lt;5,1,IF(AX83&lt;10,2,3)))+IF(AY83="A",0,IF(AY83="A+",0,IF(AY83="B",1,5)))+IF(AZ83="Self",0,IF(AZ83="CloudFlare",2,IF(AZ83="Incapsula",2,3)))</f>
        <v>10</v>
      </c>
      <c r="I83" s="39">
        <f aca="1">IF(BA83&lt;PricePercentile33,0,IF(BA83&lt;PricePercentile66,1,2))+IF(BB83&lt;ConPricePercentile33,0,IF(BB83&lt;ConPricePercentile66,1,2))+IF(BC83="Free",0,IF(BC83="Yes",0,1))+IF(BD83="Free",0,IF(BD83&gt;29,0,IF(BD83&gt;13,1,IF(BD83&gt;6,2,3))))</f>
        <v>8</v>
      </c>
      <c r="J83" s="40">
        <f>IF(BE83="Yes",1,0)+IF(BF83="Yes",1,0)+IF(BG83="Yes",1,0)+IF(BH83="No",1,IF(BH83="",0,IF(BH83="Some",0.5,0)))+IF(BI83="No",1,IF(BI83="",0,IF(BI83="Some",0.5,0)))+IF(BJ83="No",1,IF(BJ83="",0,IF(BJ83="Some",0.5,0)))+IF(BK83="",0,1)+IF(BL83="",0,1)</f>
        <v>4.5</v>
      </c>
      <c r="K83" s="41"/>
      <c r="L83" s="42" t="s">
        <v>92</v>
      </c>
      <c r="M83" s="38" t="str">
        <f>IF(OR(L83="USA",L83="UK",L83="Canada",L83="Australia",L83="New Zealand"),"Five",(IF(OR(L83="Denmark",L83="France",L83="Netherlands",L83="Norway"),"Nine",IF(OR(L83="Belgium",L83="Germany",L83="Italy",L83="Spain",L83="Sweden"),"Fourteen",IF(L83="","Not Disclosed",IF(OR(L83="British Virgin Islands",L83="Gibraltar",L83="British Indian Ocean",L83="Barbados"),"See Note","No"))))))</f>
        <v>Five</v>
      </c>
      <c r="N83" s="40" t="s">
        <v>93</v>
      </c>
      <c r="O83" s="39"/>
      <c r="P83" s="40"/>
      <c r="Q83" s="38"/>
      <c r="R83" s="39"/>
      <c r="S83" s="39"/>
      <c r="T83" s="38" t="s">
        <v>94</v>
      </c>
      <c r="U83" s="39" t="s">
        <v>94</v>
      </c>
      <c r="V83" s="39" t="s">
        <v>94</v>
      </c>
      <c r="W83" s="39" t="s">
        <v>94</v>
      </c>
      <c r="X83" s="40" t="str">
        <f>IF(AND(NOT(M83="Five"),AA83="Yes",U83="Yes",OR(T83="Email",T83="Yes"),O83="No"),"Yes","No")</f>
        <v>No</v>
      </c>
      <c r="Y83" s="39" t="s">
        <v>94</v>
      </c>
      <c r="Z83" s="39" t="s">
        <v>94</v>
      </c>
      <c r="AA83" s="40" t="s">
        <v>93</v>
      </c>
      <c r="AB83" s="38"/>
      <c r="AC83" s="39"/>
      <c r="AD83" s="39"/>
      <c r="AE83" s="39"/>
      <c r="AF83" s="39"/>
      <c r="AG83" s="39"/>
      <c r="AH83" s="40"/>
      <c r="AI83" s="38"/>
      <c r="AJ83" s="39" t="s">
        <v>93</v>
      </c>
      <c r="AK83" s="38"/>
      <c r="AL83" s="40"/>
      <c r="AM83" s="38"/>
      <c r="AN83" s="39"/>
      <c r="AO83" s="39"/>
      <c r="AP83" s="39"/>
      <c r="AQ83" s="40"/>
      <c r="AR83" s="39" t="n">
        <v>1</v>
      </c>
      <c r="AS83" s="39" t="n">
        <v>83</v>
      </c>
      <c r="AT83" s="39"/>
      <c r="AU83" s="39"/>
      <c r="AV83" s="38" t="n">
        <v>3</v>
      </c>
      <c r="AW83" s="40" t="n">
        <v>2</v>
      </c>
      <c r="AX83" s="38" t="n">
        <v>10</v>
      </c>
      <c r="AY83" s="39" t="s">
        <v>139</v>
      </c>
      <c r="AZ83" s="40" t="s">
        <v>97</v>
      </c>
      <c r="BA83" s="43" t="n">
        <v>8.99000000000000021</v>
      </c>
      <c r="BB83" s="43">
        <f>BA83/AR83</f>
        <v>8.99000000000000021</v>
      </c>
      <c r="BC83" s="39" t="s">
        <v>94</v>
      </c>
      <c r="BD83" s="40" t="n">
        <v>3</v>
      </c>
      <c r="BE83" s="38" t="s">
        <v>93</v>
      </c>
      <c r="BF83" s="39" t="s">
        <v>93</v>
      </c>
      <c r="BG83" s="40"/>
      <c r="BH83" s="38" t="s">
        <v>94</v>
      </c>
      <c r="BI83" s="39" t="s">
        <v>95</v>
      </c>
      <c r="BJ83" s="40" t="s">
        <v>94</v>
      </c>
      <c r="BK83" s="39"/>
      <c r="BL83" s="40"/>
    </row>
    <row r="84" spans="1:64">
      <c r="A84" s="37" t="s">
        <v>228</v>
      </c>
      <c r="B84" s="38">
        <f>IF(OR(M84="Five"),3,0)+IF(OR(M84="Not Disclosed"),1.5,0)+IF(OR(M84="Nine",M84="Fourteen",M84="See Note",M84="Cooperative"),1,0)+IF(OR(N84="Yes"),2,0)+IF(OR(N84="Not Disclosed"),1.5,0)+IF(OR(N84="Owned"),1,0)</f>
        <v>0</v>
      </c>
      <c r="C84" s="39">
        <f>COUNTIF(P84:S84,"Yes")+(0.5*COUNTIF(P84:S84,""))+(0.5*COUNTIF(P84:S84,"See Note"))+(3*COUNTIF(O84,"Yes"))</f>
        <v>3</v>
      </c>
      <c r="D84" s="40">
        <f>(3*COUNTIF(T84,"No"))+COUNTIF(U84:V84,"No")</f>
        <v>4</v>
      </c>
      <c r="E84" s="39">
        <f>COUNTIF(Y84,"No")+COUNTIF(Z84,"No")+(0.5*COUNTIF(Z84,"See Note"))+(3*COUNTIF(AA84,"No"))+COUNTIF(AI84,"Yes")+(0.5*COUNTIF(AI84,"Some"))+COUNTIF(AJ84,"Yes")+(0.5*COUNTIF(AJ84,"Some"))</f>
        <v>3</v>
      </c>
      <c r="F84" s="39">
        <f>(IF(OR(AN84="MPPE-128",AN84="Blowfish-64"),1,(IF(OR(AN84="See Note",AN84="Blowfish-128"),0.5,IF(OR(AN84="AES-128",AN84="AES-160",AN84="AES-192",AN84="AES-256"),0,0)))+(IF(OR(AO84="MPPE-128",AO84="Blowfish-64"),2,(IF(OR(AO84="See Note",AO84="Blowfish-128",AO84=""),1,IF(OR(AO84="AES-128",AO84="AES-160",AO84="AES-192",AO84="AES-256"),0,0)))))))+IF(OR(AP84="MS-CHAPv2",AP84="RSA-RC4",AP84="RSA-1024"),1,IF(OR(AP84="See Note",AP84=""),0.5,IF(OR(AP84="RSA-4096",AP84="RSA-2048",AP84="DH-2048",AP84="CA-4096"),0,0)))+IF(OR(AQ84="MS-CHAPv2",AQ84="RSA-RC4",AQ84="RSA-1024"),2,IF(OR(AQ84="See Note",AQ84=""),1,IF(OR(AQ84="RSA-4096",AQ84="RSA-2048",AQ84="DH-2048"),0,0)))</f>
        <v>1</v>
      </c>
      <c r="G84" s="39">
        <f>IF(AR84&lt;3,2,0)+IF(AS84&lt;10,1,IF(AS84="",1,0))+IF(AT84&lt;3,2,IF(AT84&lt;10,1,IF(AT84="",1,0)))</f>
        <v>0</v>
      </c>
      <c r="H84" s="38">
        <f>IF(AV84=0,0,IF(AV84&lt;5,1,IF(AV84&lt;10,2,3)))+IF(AW84=0,0,IF(AW84&lt;3,1,IF(AW84&lt;10,2,3)))+IF(AX84=0,0,IF(AX84&lt;5,1,IF(AX84&lt;10,2,3)))+IF(AY84="A",0,IF(AY84="A+",0,IF(AY84="B",1,5)))+IF(AZ84="Self",0,IF(AZ84="CloudFlare",2,IF(AZ84="Incapsula",2,3)))</f>
        <v>17</v>
      </c>
      <c r="I84" s="39">
        <f aca="1">IF(BA84&lt;PricePercentile33,0,IF(BA84&lt;PricePercentile66,1,2))+IF(BB84&lt;ConPricePercentile33,0,IF(BB84&lt;ConPricePercentile66,1,2))+IF(BC84="Free",0,IF(BC84="Yes",0,1))+IF(BD84="Free",0,IF(BD84&gt;29,0,IF(BD84&gt;13,1,IF(BD84&gt;6,2,3))))</f>
        <v>5</v>
      </c>
      <c r="J84" s="40">
        <f>IF(BE84="Yes",1,0)+IF(BF84="Yes",1,0)+IF(BG84="Yes",1,0)+IF(BH84="No",1,IF(BH84="",0,IF(BH84="Some",0.5,0)))+IF(BI84="No",1,IF(BI84="",0,IF(BI84="Some",0.5,0)))+IF(BJ84="No",1,IF(BJ84="",0,IF(BJ84="Some",0.5,0)))+IF(BK84="",0,1)+IF(BL84="",0,1)</f>
        <v>4</v>
      </c>
      <c r="K84" s="41"/>
      <c r="L84" s="42" t="s">
        <v>131</v>
      </c>
      <c r="M84" s="38" t="str">
        <f>IF(OR(L84="USA",L84="UK",L84="Canada",L84="Australia",L84="New Zealand"),"Five",(IF(OR(L84="Denmark",L84="France",L84="Netherlands",L84="Norway"),"Nine",IF(OR(L84="Belgium",L84="Germany",L84="Italy",L84="Spain",L84="Sweden"),"Fourteen",IF(L84="","Not Disclosed",IF(OR(L84="British Virgin Islands",L84="Gibraltar",L84="British Indian Ocean",L84="Barbados"),"See Note","No"))))))</f>
        <v>No</v>
      </c>
      <c r="N84" s="40" t="s">
        <v>94</v>
      </c>
      <c r="O84" s="39" t="s">
        <v>94</v>
      </c>
      <c r="P84" s="40"/>
      <c r="Q84" s="38" t="s">
        <v>93</v>
      </c>
      <c r="R84" s="39" t="s">
        <v>93</v>
      </c>
      <c r="S84" s="39"/>
      <c r="T84" s="38" t="s">
        <v>94</v>
      </c>
      <c r="U84" s="39" t="s">
        <v>93</v>
      </c>
      <c r="V84" s="39" t="s">
        <v>94</v>
      </c>
      <c r="W84" s="39" t="s">
        <v>94</v>
      </c>
      <c r="X84" s="40" t="str">
        <f>IF(AND(NOT(M84="Five"),AA84="Yes",U84="Yes",OR(T84="Email",T84="Yes"),O84="No"),"Yes","No")</f>
        <v>No</v>
      </c>
      <c r="Y84" s="39" t="s">
        <v>94</v>
      </c>
      <c r="Z84" s="39" t="s">
        <v>94</v>
      </c>
      <c r="AA84" s="40" t="s">
        <v>93</v>
      </c>
      <c r="AB84" s="38"/>
      <c r="AC84" s="39" t="s">
        <v>93</v>
      </c>
      <c r="AD84" s="39"/>
      <c r="AE84" s="39" t="s">
        <v>93</v>
      </c>
      <c r="AF84" s="39" t="s">
        <v>93</v>
      </c>
      <c r="AG84" s="39" t="s">
        <v>93</v>
      </c>
      <c r="AH84" s="40"/>
      <c r="AI84" s="38" t="s">
        <v>95</v>
      </c>
      <c r="AJ84" s="39" t="s">
        <v>95</v>
      </c>
      <c r="AK84" s="38"/>
      <c r="AL84" s="40"/>
      <c r="AM84" s="38"/>
      <c r="AN84" s="39"/>
      <c r="AO84" s="39" t="s">
        <v>105</v>
      </c>
      <c r="AP84" s="39" t="s">
        <v>171</v>
      </c>
      <c r="AQ84" s="40" t="s">
        <v>145</v>
      </c>
      <c r="AR84" s="39" t="n">
        <v>20</v>
      </c>
      <c r="AS84" s="39" t="n">
        <v>10</v>
      </c>
      <c r="AT84" s="39" t="n">
        <v>19</v>
      </c>
      <c r="AU84" s="39"/>
      <c r="AV84" s="38" t="n">
        <v>23</v>
      </c>
      <c r="AW84" s="40" t="n">
        <v>11</v>
      </c>
      <c r="AX84" s="38" t="n">
        <v>29</v>
      </c>
      <c r="AY84" s="39" t="s">
        <v>109</v>
      </c>
      <c r="AZ84" s="40" t="s">
        <v>150</v>
      </c>
      <c r="BA84" s="43" t="n">
        <v>11.4900000000000002</v>
      </c>
      <c r="BB84" s="43">
        <f>BA84/AR84</f>
        <v>0.574500000000000011</v>
      </c>
      <c r="BC84" s="39" t="s">
        <v>94</v>
      </c>
      <c r="BD84" s="40" t="n">
        <v>7</v>
      </c>
      <c r="BE84" s="38" t="s">
        <v>93</v>
      </c>
      <c r="BF84" s="39"/>
      <c r="BG84" s="40"/>
      <c r="BH84" s="38" t="s">
        <v>94</v>
      </c>
      <c r="BI84" s="39" t="s">
        <v>94</v>
      </c>
      <c r="BJ84" s="40" t="s">
        <v>94</v>
      </c>
      <c r="BK84" s="39"/>
      <c r="BL84" s="40"/>
    </row>
    <row r="85" spans="1:64">
      <c r="A85" s="37" t="s">
        <v>229</v>
      </c>
      <c r="B85" s="38">
        <f>IF(OR(M85="Five"),3,0)+IF(OR(M85="Not Disclosed"),1.5,0)+IF(OR(M85="Nine",M85="Fourteen",M85="See Note",M85="Cooperative"),1,0)+IF(OR(N85="Yes"),2,0)+IF(OR(N85="Not Disclosed"),1.5,0)+IF(OR(N85="Owned"),1,0)</f>
        <v>5</v>
      </c>
      <c r="C85" s="39">
        <f>COUNTIF(P85:S85,"Yes")+(0.5*COUNTIF(P85:S85,""))+(0.5*COUNTIF(P85:S85,"See Note"))+(3*COUNTIF(O85,"Yes"))</f>
        <v>0</v>
      </c>
      <c r="D85" s="40">
        <f>(3*COUNTIF(T85,"No"))+COUNTIF(U85:V85,"No")</f>
        <v>3</v>
      </c>
      <c r="E85" s="39">
        <f>COUNTIF(Y85,"No")+COUNTIF(Z85,"No")+(0.5*COUNTIF(Z85,"See Note"))+(3*COUNTIF(AA85,"No"))+COUNTIF(AI85,"Yes")+(0.5*COUNTIF(AI85,"Some"))+COUNTIF(AJ85,"Yes")+(0.5*COUNTIF(AJ85,"Some"))</f>
        <v>0</v>
      </c>
      <c r="F85" s="39">
        <f>(IF(OR(AN85="MPPE-128",AN85="Blowfish-64"),1,(IF(OR(AN85="See Note",AN85="Blowfish-128"),0.5,IF(OR(AN85="AES-128",AN85="AES-160",AN85="AES-192",AN85="AES-256"),0,0)))+(IF(OR(AO85="MPPE-128",AO85="Blowfish-64"),2,(IF(OR(AO85="See Note",AO85="Blowfish-128",AO85=""),1,IF(OR(AO85="AES-128",AO85="AES-160",AO85="AES-192",AO85="AES-256"),0,0)))))))+IF(OR(AP85="MS-CHAPv2",AP85="RSA-RC4",AP85="RSA-1024"),1,IF(OR(AP85="See Note",AP85=""),0.5,IF(OR(AP85="RSA-4096",AP85="RSA-2048",AP85="DH-2048",AP85="CA-4096"),0,0)))+IF(OR(AQ85="MS-CHAPv2",AQ85="RSA-RC4",AQ85="RSA-1024"),2,IF(OR(AQ85="See Note",AQ85=""),1,IF(OR(AQ85="RSA-4096",AQ85="RSA-2048",AQ85="DH-2048"),0,0)))</f>
        <v>0</v>
      </c>
      <c r="G85" s="39">
        <f>IF(AR85&lt;3,2,0)+IF(AS85&lt;10,1,IF(AS85="",1,0))+IF(AT85&lt;3,2,IF(AT85&lt;10,1,IF(AT85="",1,0)))</f>
        <v>0</v>
      </c>
      <c r="H85" s="38">
        <f>IF(AV85=0,0,IF(AV85&lt;5,1,IF(AV85&lt;10,2,3)))+IF(AW85=0,0,IF(AW85&lt;3,1,IF(AW85&lt;10,2,3)))+IF(AX85=0,0,IF(AX85&lt;5,1,IF(AX85&lt;10,2,3)))+IF(AY85="A",0,IF(AY85="A+",0,IF(AY85="B",1,5)))+IF(AZ85="Self",0,IF(AZ85="CloudFlare",2,IF(AZ85="Incapsula",2,3)))</f>
        <v>4</v>
      </c>
      <c r="I85" s="39">
        <f aca="1">IF(BA85&lt;PricePercentile33,0,IF(BA85&lt;PricePercentile66,1,2))+IF(BB85&lt;ConPricePercentile33,0,IF(BB85&lt;ConPricePercentile66,1,2))+IF(BC85="Free",0,IF(BC85="Yes",0,1))+IF(BD85="Free",0,IF(BD85&gt;29,0,IF(BD85&gt;13,1,IF(BD85&gt;6,2,3))))</f>
        <v>5</v>
      </c>
      <c r="J85" s="40">
        <f>IF(BE85="Yes",1,0)+IF(BF85="Yes",1,0)+IF(BG85="Yes",1,0)+IF(BH85="No",1,IF(BH85="",0,IF(BH85="Some",0.5,0)))+IF(BI85="No",1,IF(BI85="",0,IF(BI85="Some",0.5,0)))+IF(BJ85="No",1,IF(BJ85="",0,IF(BJ85="Some",0.5,0)))+IF(BK85="",0,1)+IF(BL85="",0,1)</f>
        <v>4</v>
      </c>
      <c r="K85" s="41"/>
      <c r="L85" s="42" t="s">
        <v>92</v>
      </c>
      <c r="M85" s="38" t="str">
        <f>IF(OR(L85="USA",L85="UK",L85="Canada",L85="Australia",L85="New Zealand"),"Five",(IF(OR(L85="Denmark",L85="France",L85="Netherlands",L85="Norway"),"Nine",IF(OR(L85="Belgium",L85="Germany",L85="Italy",L85="Spain",L85="Sweden"),"Fourteen",IF(L85="","Not Disclosed",IF(OR(L85="British Virgin Islands",L85="Gibraltar",L85="British Indian Ocean",L85="Barbados"),"See Note","No"))))))</f>
        <v>Five</v>
      </c>
      <c r="N85" s="40" t="s">
        <v>93</v>
      </c>
      <c r="O85" s="39" t="s">
        <v>94</v>
      </c>
      <c r="P85" s="40" t="s">
        <v>94</v>
      </c>
      <c r="Q85" s="38" t="s">
        <v>94</v>
      </c>
      <c r="R85" s="39" t="s">
        <v>94</v>
      </c>
      <c r="S85" s="39" t="s">
        <v>94</v>
      </c>
      <c r="T85" s="38" t="s">
        <v>94</v>
      </c>
      <c r="U85" s="39" t="s">
        <v>93</v>
      </c>
      <c r="V85" s="39" t="s">
        <v>93</v>
      </c>
      <c r="W85" s="39" t="s">
        <v>93</v>
      </c>
      <c r="X85" s="40" t="str">
        <f>IF(AND(NOT(M85="Five"),AA85="Yes",U85="Yes",OR(T85="Email",T85="Yes"),O85="No"),"Yes","No")</f>
        <v>No</v>
      </c>
      <c r="Y85" s="39" t="s">
        <v>93</v>
      </c>
      <c r="Z85" s="39" t="s">
        <v>93</v>
      </c>
      <c r="AA85" s="40" t="s">
        <v>93</v>
      </c>
      <c r="AB85" s="38"/>
      <c r="AC85" s="39" t="s">
        <v>93</v>
      </c>
      <c r="AD85" s="39"/>
      <c r="AE85" s="39" t="s">
        <v>93</v>
      </c>
      <c r="AF85" s="39" t="s">
        <v>93</v>
      </c>
      <c r="AG85" s="39"/>
      <c r="AH85" s="40" t="s">
        <v>93</v>
      </c>
      <c r="AI85" s="38" t="s">
        <v>94</v>
      </c>
      <c r="AJ85" s="39" t="s">
        <v>94</v>
      </c>
      <c r="AK85" s="38"/>
      <c r="AL85" s="40"/>
      <c r="AM85" s="38" t="s">
        <v>124</v>
      </c>
      <c r="AN85" s="39" t="s">
        <v>105</v>
      </c>
      <c r="AO85" s="39" t="s">
        <v>105</v>
      </c>
      <c r="AP85" s="39" t="s">
        <v>106</v>
      </c>
      <c r="AQ85" s="40" t="s">
        <v>106</v>
      </c>
      <c r="AR85" s="39" t="n">
        <v>8</v>
      </c>
      <c r="AS85" s="39" t="n">
        <v>11</v>
      </c>
      <c r="AT85" s="39" t="n">
        <v>45</v>
      </c>
      <c r="AU85" s="39" t="s">
        <v>93</v>
      </c>
      <c r="AV85" s="38" t="n">
        <v>2</v>
      </c>
      <c r="AW85" s="40" t="n">
        <v>0</v>
      </c>
      <c r="AX85" s="38" t="n">
        <v>13</v>
      </c>
      <c r="AY85" s="39" t="s">
        <v>96</v>
      </c>
      <c r="AZ85" s="40" t="s">
        <v>97</v>
      </c>
      <c r="BA85" s="43" t="n">
        <v>8.83000000000000007</v>
      </c>
      <c r="BB85" s="43">
        <f>BA85/AR85</f>
        <v>1.10375000000000001</v>
      </c>
      <c r="BC85" s="39" t="s">
        <v>94</v>
      </c>
      <c r="BD85" s="40" t="n">
        <v>7</v>
      </c>
      <c r="BE85" s="38"/>
      <c r="BF85" s="39"/>
      <c r="BG85" s="40"/>
      <c r="BH85" s="38" t="s">
        <v>94</v>
      </c>
      <c r="BI85" s="39" t="s">
        <v>94</v>
      </c>
      <c r="BJ85" s="40" t="s">
        <v>94</v>
      </c>
      <c r="BK85" s="39"/>
      <c r="BL85" s="40" t="s">
        <v>94</v>
      </c>
    </row>
    <row r="86" spans="1:64">
      <c r="A86" s="37" t="s">
        <v>230</v>
      </c>
      <c r="B86" s="38">
        <f>IF(OR(M86="Five"),3,0)+IF(OR(M86="Not Disclosed"),1.5,0)+IF(OR(M86="Nine",M86="Fourteen",M86="See Note",M86="Cooperative"),1,0)+IF(OR(N86="Yes"),2,0)+IF(OR(N86="Not Disclosed"),1.5,0)+IF(OR(N86="Owned"),1,0)</f>
        <v>1</v>
      </c>
      <c r="C86" s="39">
        <f>COUNTIF(P86:S86,"Yes")+(0.5*COUNTIF(P86:S86,""))+(0.5*COUNTIF(P86:S86,"See Note"))+(3*COUNTIF(O86,"Yes"))</f>
        <v>0</v>
      </c>
      <c r="D86" s="40">
        <f>(3*COUNTIF(T86,"No"))+COUNTIF(U86:V86,"No")</f>
        <v>0</v>
      </c>
      <c r="E86" s="39">
        <f>COUNTIF(Y86,"No")+COUNTIF(Z86,"No")+(0.5*COUNTIF(Z86,"See Note"))+(3*COUNTIF(AA86,"No"))+COUNTIF(AI86,"Yes")+(0.5*COUNTIF(AI86,"Some"))+COUNTIF(AJ86,"Yes")+(0.5*COUNTIF(AJ86,"Some"))</f>
        <v>0</v>
      </c>
      <c r="F86" s="39">
        <f>(IF(OR(AN86="MPPE-128",AN86="Blowfish-64"),1,(IF(OR(AN86="See Note",AN86="Blowfish-128"),0.5,IF(OR(AN86="AES-128",AN86="AES-160",AN86="AES-192",AN86="AES-256"),0,0)))+(IF(OR(AO86="MPPE-128",AO86="Blowfish-64"),2,(IF(OR(AO86="See Note",AO86="Blowfish-128",AO86=""),1,IF(OR(AO86="AES-128",AO86="AES-160",AO86="AES-192",AO86="AES-256"),0,0)))))))+IF(OR(AP86="MS-CHAPv2",AP86="RSA-RC4",AP86="RSA-1024"),1,IF(OR(AP86="See Note",AP86=""),0.5,IF(OR(AP86="RSA-4096",AP86="RSA-2048",AP86="DH-2048",AP86="CA-4096"),0,0)))+IF(OR(AQ86="MS-CHAPv2",AQ86="RSA-RC4",AQ86="RSA-1024"),2,IF(OR(AQ86="See Note",AQ86=""),1,IF(OR(AQ86="RSA-4096",AQ86="RSA-2048",AQ86="DH-2048"),0,0)))</f>
        <v>0</v>
      </c>
      <c r="G86" s="39">
        <f>IF(AR86&lt;3,2,0)+IF(AS86&lt;10,1,IF(AS86="",1,0))+IF(AT86&lt;3,2,IF(AT86&lt;10,1,IF(AT86="",1,0)))</f>
        <v>0</v>
      </c>
      <c r="H86" s="38">
        <f>IF(AV86=0,0,IF(AV86&lt;5,1,IF(AV86&lt;10,2,3)))+IF(AW86=0,0,IF(AW86&lt;3,1,IF(AW86&lt;10,2,3)))+IF(AX86=0,0,IF(AX86&lt;5,1,IF(AX86&lt;10,2,3)))+IF(AY86="A",0,IF(AY86="A+",0,IF(AY86="B",1,5)))+IF(AZ86="Self",0,IF(AZ86="CloudFlare",2,IF(AZ86="Incapsula",2,3)))</f>
        <v>1</v>
      </c>
      <c r="I86" s="39">
        <f aca="1">IF(BA86&lt;PricePercentile33,0,IF(BA86&lt;PricePercentile66,1,2))+IF(BB86&lt;ConPricePercentile33,0,IF(BB86&lt;ConPricePercentile66,1,2))+IF(BC86="Free",0,IF(BC86="Yes",0,1))+IF(BD86="Free",0,IF(BD86&gt;29,0,IF(BD86&gt;13,1,IF(BD86&gt;6,2,3))))</f>
        <v>1</v>
      </c>
      <c r="J86" s="40">
        <f>IF(BE86="Yes",1,0)+IF(BF86="Yes",1,0)+IF(BG86="Yes",1,0)+IF(BH86="No",1,IF(BH86="",0,IF(BH86="Some",0.5,0)))+IF(BI86="No",1,IF(BI86="",0,IF(BI86="Some",0.5,0)))+IF(BJ86="No",1,IF(BJ86="",0,IF(BJ86="Some",0.5,0)))+IF(BK86="",0,1)+IF(BL86="",0,1)</f>
        <v>0</v>
      </c>
      <c r="K86" s="41"/>
      <c r="L86" s="42" t="s">
        <v>123</v>
      </c>
      <c r="M86" s="38" t="str">
        <f>IF(OR(L86="USA",L86="UK",L86="Canada",L86="Australia",L86="New Zealand"),"Five",(IF(OR(L86="Denmark",L86="France",L86="Netherlands",L86="Norway"),"Nine",IF(OR(L86="Belgium",L86="Germany",L86="Italy",L86="Spain",L86="Sweden"),"Fourteen",IF(L86="","Not Disclosed",IF(OR(L86="British Virgin Islands",L86="Gibraltar",L86="British Indian Ocean",L86="Barbados"),"See Note","No"))))))</f>
        <v>Fourteen</v>
      </c>
      <c r="N86" s="40" t="s">
        <v>94</v>
      </c>
      <c r="O86" s="39" t="s">
        <v>94</v>
      </c>
      <c r="P86" s="40" t="s">
        <v>94</v>
      </c>
      <c r="Q86" s="38" t="s">
        <v>94</v>
      </c>
      <c r="R86" s="39" t="s">
        <v>94</v>
      </c>
      <c r="S86" s="39" t="s">
        <v>94</v>
      </c>
      <c r="T86" s="38" t="s">
        <v>93</v>
      </c>
      <c r="U86" s="39" t="s">
        <v>93</v>
      </c>
      <c r="V86" s="39" t="s">
        <v>93</v>
      </c>
      <c r="W86" s="39" t="s">
        <v>93</v>
      </c>
      <c r="X86" s="40" t="str">
        <f>IF(AND(NOT(M86="Five"),AA86="Yes",U86="Yes",OR(T86="Email",T86="Yes"),O86="No"),"Yes","No")</f>
        <v>Yes</v>
      </c>
      <c r="Y86" s="39" t="s">
        <v>93</v>
      </c>
      <c r="Z86" s="39" t="s">
        <v>93</v>
      </c>
      <c r="AA86" s="40" t="s">
        <v>93</v>
      </c>
      <c r="AB86" s="38" t="s">
        <v>93</v>
      </c>
      <c r="AC86" s="39" t="s">
        <v>93</v>
      </c>
      <c r="AD86" s="39" t="s">
        <v>93</v>
      </c>
      <c r="AE86" s="39" t="s">
        <v>93</v>
      </c>
      <c r="AF86" s="39" t="s">
        <v>93</v>
      </c>
      <c r="AG86" s="39" t="s">
        <v>93</v>
      </c>
      <c r="AH86" s="40" t="s">
        <v>93</v>
      </c>
      <c r="AI86" s="38" t="s">
        <v>94</v>
      </c>
      <c r="AJ86" s="39" t="s">
        <v>94</v>
      </c>
      <c r="AK86" s="38" t="n">
        <v>93.5</v>
      </c>
      <c r="AL86" s="40" t="n">
        <v>14.2899999999999991</v>
      </c>
      <c r="AM86" s="38" t="s">
        <v>124</v>
      </c>
      <c r="AN86" s="39" t="s">
        <v>105</v>
      </c>
      <c r="AO86" s="39" t="s">
        <v>105</v>
      </c>
      <c r="AP86" s="39" t="s">
        <v>106</v>
      </c>
      <c r="AQ86" s="40" t="s">
        <v>106</v>
      </c>
      <c r="AR86" s="39" t="n">
        <v>5</v>
      </c>
      <c r="AS86" s="39" t="n">
        <v>27</v>
      </c>
      <c r="AT86" s="39" t="n">
        <v>187</v>
      </c>
      <c r="AU86" s="39" t="s">
        <v>93</v>
      </c>
      <c r="AV86" s="38" t="n">
        <v>1</v>
      </c>
      <c r="AW86" s="40" t="n">
        <v>0</v>
      </c>
      <c r="AX86" s="38" t="n">
        <v>0</v>
      </c>
      <c r="AY86" s="39" t="s">
        <v>102</v>
      </c>
      <c r="AZ86" s="40" t="s">
        <v>97</v>
      </c>
      <c r="BA86" s="43" t="n">
        <v>5.44000000000000039</v>
      </c>
      <c r="BB86" s="43">
        <f>BA86/AR86</f>
        <v>1.08800000000000008</v>
      </c>
      <c r="BC86" s="39" t="s">
        <v>93</v>
      </c>
      <c r="BD86" s="40" t="n">
        <v>30</v>
      </c>
      <c r="BE86" s="38"/>
      <c r="BF86" s="39"/>
      <c r="BG86" s="40"/>
      <c r="BH86" s="38"/>
      <c r="BI86" s="39"/>
      <c r="BJ86" s="40"/>
      <c r="BK86" s="39"/>
      <c r="BL86" s="40"/>
    </row>
    <row r="87" spans="1:64">
      <c r="A87" s="37" t="s">
        <v>231</v>
      </c>
      <c r="B87" s="38">
        <f>IF(OR(M87="Five"),3,0)+IF(OR(M87="Not Disclosed"),1.5,0)+IF(OR(M87="Nine",M87="Fourteen",M87="See Note",M87="Cooperative"),1,0)+IF(OR(N87="Yes"),2,0)+IF(OR(N87="Not Disclosed"),1.5,0)+IF(OR(N87="Owned"),1,0)</f>
        <v>5</v>
      </c>
      <c r="C87" s="39">
        <f>COUNTIF(P87:S87,"Yes")+(0.5*COUNTIF(P87:S87,""))+(0.5*COUNTIF(P87:S87,"See Note"))+(3*COUNTIF(O87,"Yes"))</f>
        <v>2</v>
      </c>
      <c r="D87" s="40">
        <f>(3*COUNTIF(T87,"No"))+COUNTIF(U87:V87,"No")</f>
        <v>5</v>
      </c>
      <c r="E87" s="39">
        <f>COUNTIF(Y87,"No")+COUNTIF(Z87,"No")+(0.5*COUNTIF(Z87,"See Note"))+(3*COUNTIF(AA87,"No"))+COUNTIF(AI87,"Yes")+(0.5*COUNTIF(AI87,"Some"))+COUNTIF(AJ87,"Yes")+(0.5*COUNTIF(AJ87,"Some"))</f>
        <v>2</v>
      </c>
      <c r="F87" s="39">
        <f>(IF(OR(AN87="MPPE-128",AN87="Blowfish-64"),1,(IF(OR(AN87="See Note",AN87="Blowfish-128"),0.5,IF(OR(AN87="AES-128",AN87="AES-160",AN87="AES-192",AN87="AES-256"),0,0)))+(IF(OR(AO87="MPPE-128",AO87="Blowfish-64"),2,(IF(OR(AO87="See Note",AO87="Blowfish-128",AO87=""),1,IF(OR(AO87="AES-128",AO87="AES-160",AO87="AES-192",AO87="AES-256"),0,0)))))))+IF(OR(AP87="MS-CHAPv2",AP87="RSA-RC4",AP87="RSA-1024"),1,IF(OR(AP87="See Note",AP87=""),0.5,IF(OR(AP87="RSA-4096",AP87="RSA-2048",AP87="DH-2048",AP87="CA-4096"),0,0)))+IF(OR(AQ87="MS-CHAPv2",AQ87="RSA-RC4",AQ87="RSA-1024"),2,IF(OR(AQ87="See Note",AQ87=""),1,IF(OR(AQ87="RSA-4096",AQ87="RSA-2048",AQ87="DH-2048"),0,0)))</f>
        <v>3</v>
      </c>
      <c r="G87" s="39">
        <f>IF(AR87&lt;3,2,0)+IF(AS87&lt;10,1,IF(AS87="",1,0))+IF(AT87&lt;3,2,IF(AT87&lt;10,1,IF(AT87="",1,0)))</f>
        <v>3</v>
      </c>
      <c r="H87" s="38">
        <f>IF(AV87=0,0,IF(AV87&lt;5,1,IF(AV87&lt;10,2,3)))+IF(AW87=0,0,IF(AW87&lt;3,1,IF(AW87&lt;10,2,3)))+IF(AX87=0,0,IF(AX87&lt;5,1,IF(AX87&lt;10,2,3)))+IF(AY87="A",0,IF(AY87="A+",0,IF(AY87="B",1,5)))+IF(AZ87="Self",0,IF(AZ87="CloudFlare",2,IF(AZ87="Incapsula",2,3)))</f>
        <v>4</v>
      </c>
      <c r="I87" s="39">
        <f aca="1">IF(BA87&lt;PricePercentile33,0,IF(BA87&lt;PricePercentile66,1,2))+IF(BB87&lt;ConPricePercentile33,0,IF(BB87&lt;ConPricePercentile66,1,2))+IF(BC87="Free",0,IF(BC87="Yes",0,1))+IF(BD87="Free",0,IF(BD87&gt;29,0,IF(BD87&gt;13,1,IF(BD87&gt;6,2,3))))</f>
        <v>7</v>
      </c>
      <c r="J87" s="40">
        <f>IF(BE87="Yes",1,0)+IF(BF87="Yes",1,0)+IF(BG87="Yes",1,0)+IF(BH87="No",1,IF(BH87="",0,IF(BH87="Some",0.5,0)))+IF(BI87="No",1,IF(BI87="",0,IF(BI87="Some",0.5,0)))+IF(BJ87="No",1,IF(BJ87="",0,IF(BJ87="Some",0.5,0)))+IF(BK87="",0,1)+IF(BL87="",0,1)</f>
        <v>0</v>
      </c>
      <c r="K87" s="41"/>
      <c r="L87" s="42" t="s">
        <v>181</v>
      </c>
      <c r="M87" s="38" t="str">
        <f>IF(OR(L87="USA",L87="UK",L87="Canada",L87="Australia",L87="New Zealand"),"Five",(IF(OR(L87="Denmark",L87="France",L87="Netherlands",L87="Norway"),"Nine",IF(OR(L87="Belgium",L87="Germany",L87="Italy",L87="Spain",L87="Sweden"),"Fourteen",IF(L87="","Not Disclosed",IF(OR(L87="British Virgin Islands",L87="Gibraltar",L87="British Indian Ocean",L87="Barbados"),"See Note","No"))))))</f>
        <v>Five</v>
      </c>
      <c r="N87" s="40" t="s">
        <v>93</v>
      </c>
      <c r="O87" s="39"/>
      <c r="P87" s="40"/>
      <c r="Q87" s="38"/>
      <c r="R87" s="39"/>
      <c r="S87" s="39"/>
      <c r="T87" s="38" t="s">
        <v>94</v>
      </c>
      <c r="U87" s="39" t="s">
        <v>94</v>
      </c>
      <c r="V87" s="39" t="s">
        <v>94</v>
      </c>
      <c r="W87" s="39" t="s">
        <v>94</v>
      </c>
      <c r="X87" s="40" t="str">
        <f>IF(AND(NOT(M87="Five"),AA87="Yes",U87="Yes",OR(T87="Email",T87="Yes"),O87="No"),"Yes","No")</f>
        <v>No</v>
      </c>
      <c r="Y87" s="39" t="s">
        <v>94</v>
      </c>
      <c r="Z87" s="39" t="s">
        <v>94</v>
      </c>
      <c r="AA87" s="40" t="s">
        <v>93</v>
      </c>
      <c r="AB87" s="38"/>
      <c r="AC87" s="39"/>
      <c r="AD87" s="39"/>
      <c r="AE87" s="39"/>
      <c r="AF87" s="39"/>
      <c r="AG87" s="39"/>
      <c r="AH87" s="40"/>
      <c r="AI87" s="38"/>
      <c r="AJ87" s="39"/>
      <c r="AK87" s="38" t="n">
        <v>16.8599999999999994</v>
      </c>
      <c r="AL87" s="40" t="n">
        <v>14.3399999999999999</v>
      </c>
      <c r="AM87" s="38"/>
      <c r="AN87" s="39" t="s">
        <v>137</v>
      </c>
      <c r="AO87" s="39"/>
      <c r="AP87" s="39"/>
      <c r="AQ87" s="40"/>
      <c r="AR87" s="39" t="n">
        <v>3</v>
      </c>
      <c r="AS87" s="39" t="n">
        <v>4</v>
      </c>
      <c r="AT87" s="39"/>
      <c r="AU87" s="39" t="s">
        <v>232</v>
      </c>
      <c r="AV87" s="38" t="n">
        <v>3</v>
      </c>
      <c r="AW87" s="40" t="n">
        <v>2</v>
      </c>
      <c r="AX87" s="38" t="n">
        <v>9</v>
      </c>
      <c r="AY87" s="39" t="s">
        <v>96</v>
      </c>
      <c r="AZ87" s="40" t="s">
        <v>97</v>
      </c>
      <c r="BA87" s="43" t="n">
        <v>7</v>
      </c>
      <c r="BB87" s="43">
        <f>BA87/AR87</f>
        <v>2.33333333333332993</v>
      </c>
      <c r="BC87" s="39" t="s">
        <v>94</v>
      </c>
      <c r="BD87" s="40" t="n">
        <v>0</v>
      </c>
      <c r="BE87" s="38"/>
      <c r="BF87" s="39"/>
      <c r="BG87" s="40"/>
      <c r="BH87" s="38"/>
      <c r="BI87" s="39"/>
      <c r="BJ87" s="40"/>
      <c r="BK87" s="39"/>
      <c r="BL87" s="40"/>
    </row>
    <row r="88" spans="1:64">
      <c r="A88" s="37" t="s">
        <v>233</v>
      </c>
      <c r="B88" s="38">
        <f>IF(OR(M88="Five"),3,0)+IF(OR(M88="Not Disclosed"),1.5,0)+IF(OR(M88="Nine",M88="Fourteen",M88="See Note",M88="Cooperative"),1,0)+IF(OR(N88="Yes"),2,0)+IF(OR(N88="Not Disclosed"),1.5,0)+IF(OR(N88="Owned"),1,0)</f>
        <v>5</v>
      </c>
      <c r="C88" s="39">
        <f>COUNTIF(P88:S88,"Yes")+(0.5*COUNTIF(P88:S88,""))+(0.5*COUNTIF(P88:S88,"See Note"))+(3*COUNTIF(O88,"Yes"))</f>
        <v>2</v>
      </c>
      <c r="D88" s="40">
        <f>(3*COUNTIF(T88,"No"))+COUNTIF(U88:V88,"No")</f>
        <v>5</v>
      </c>
      <c r="E88" s="39">
        <f>COUNTIF(Y88,"No")+COUNTIF(Z88,"No")+(0.5*COUNTIF(Z88,"See Note"))+(3*COUNTIF(AA88,"No"))+COUNTIF(AI88,"Yes")+(0.5*COUNTIF(AI88,"Some"))+COUNTIF(AJ88,"Yes")+(0.5*COUNTIF(AJ88,"Some"))</f>
        <v>1</v>
      </c>
      <c r="F88" s="39">
        <f>(IF(OR(AN88="MPPE-128",AN88="Blowfish-64"),1,(IF(OR(AN88="See Note",AN88="Blowfish-128"),0.5,IF(OR(AN88="AES-128",AN88="AES-160",AN88="AES-192",AN88="AES-256"),0,0)))+(IF(OR(AO88="MPPE-128",AO88="Blowfish-64"),2,(IF(OR(AO88="See Note",AO88="Blowfish-128",AO88=""),1,IF(OR(AO88="AES-128",AO88="AES-160",AO88="AES-192",AO88="AES-256"),0,0)))))))+IF(OR(AP88="MS-CHAPv2",AP88="RSA-RC4",AP88="RSA-1024"),1,IF(OR(AP88="See Note",AP88=""),0.5,IF(OR(AP88="RSA-4096",AP88="RSA-2048",AP88="DH-2048",AP88="CA-4096"),0,0)))+IF(OR(AQ88="MS-CHAPv2",AQ88="RSA-RC4",AQ88="RSA-1024"),2,IF(OR(AQ88="See Note",AQ88=""),1,IF(OR(AQ88="RSA-4096",AQ88="RSA-2048",AQ88="DH-2048"),0,0)))</f>
        <v>2.5</v>
      </c>
      <c r="G88" s="39">
        <f>IF(AR88&lt;3,2,0)+IF(AS88&lt;10,1,IF(AS88="",1,0))+IF(AT88&lt;3,2,IF(AT88&lt;10,1,IF(AT88="",1,0)))</f>
        <v>4</v>
      </c>
      <c r="H88" s="38">
        <f>IF(AV88=0,0,IF(AV88&lt;5,1,IF(AV88&lt;10,2,3)))+IF(AW88=0,0,IF(AW88&lt;3,1,IF(AW88&lt;10,2,3)))+IF(AX88=0,0,IF(AX88&lt;5,1,IF(AX88&lt;10,2,3)))+IF(AY88="A",0,IF(AY88="A+",0,IF(AY88="B",1,5)))+IF(AZ88="Self",0,IF(AZ88="CloudFlare",2,IF(AZ88="Incapsula",2,3)))</f>
        <v>5</v>
      </c>
      <c r="I88" s="39">
        <f aca="1">IF(BA88&lt;PricePercentile33,0,IF(BA88&lt;PricePercentile66,1,2))+IF(BB88&lt;ConPricePercentile33,0,IF(BB88&lt;ConPricePercentile66,1,2))+IF(BC88="Free",0,IF(BC88="Yes",0,1))+IF(BD88="Free",0,IF(BD88&gt;29,0,IF(BD88&gt;13,1,IF(BD88&gt;6,2,3))))</f>
        <v>6</v>
      </c>
      <c r="J88" s="40">
        <f>IF(BE88="Yes",1,0)+IF(BF88="Yes",1,0)+IF(BG88="Yes",1,0)+IF(BH88="No",1,IF(BH88="",0,IF(BH88="Some",0.5,0)))+IF(BI88="No",1,IF(BI88="",0,IF(BI88="Some",0.5,0)))+IF(BJ88="No",1,IF(BJ88="",0,IF(BJ88="Some",0.5,0)))+IF(BK88="",0,1)+IF(BL88="",0,1)</f>
        <v>2</v>
      </c>
      <c r="K88" s="41"/>
      <c r="L88" s="42" t="s">
        <v>92</v>
      </c>
      <c r="M88" s="38" t="str">
        <f>IF(OR(L88="USA",L88="UK",L88="Canada",L88="Australia",L88="New Zealand"),"Five",(IF(OR(L88="Denmark",L88="France",L88="Netherlands",L88="Norway"),"Nine",IF(OR(L88="Belgium",L88="Germany",L88="Italy",L88="Spain",L88="Sweden"),"Fourteen",IF(L88="","Not Disclosed",IF(OR(L88="British Virgin Islands",L88="Gibraltar",L88="British Indian Ocean",L88="Barbados"),"See Note","No"))))))</f>
        <v>Five</v>
      </c>
      <c r="N88" s="40" t="s">
        <v>93</v>
      </c>
      <c r="O88" s="39" t="s">
        <v>94</v>
      </c>
      <c r="P88" s="40"/>
      <c r="Q88" s="38"/>
      <c r="R88" s="39"/>
      <c r="S88" s="39"/>
      <c r="T88" s="38" t="s">
        <v>94</v>
      </c>
      <c r="U88" s="39" t="s">
        <v>94</v>
      </c>
      <c r="V88" s="39" t="s">
        <v>94</v>
      </c>
      <c r="W88" s="39" t="s">
        <v>94</v>
      </c>
      <c r="X88" s="40" t="str">
        <f>IF(AND(NOT(M88="Five"),AA88="Yes",U88="Yes",OR(T88="Email",T88="Yes"),O88="No"),"Yes","No")</f>
        <v>No</v>
      </c>
      <c r="Y88" s="39" t="s">
        <v>94</v>
      </c>
      <c r="Z88" s="39" t="s">
        <v>93</v>
      </c>
      <c r="AA88" s="40" t="s">
        <v>93</v>
      </c>
      <c r="AB88" s="38"/>
      <c r="AC88" s="39"/>
      <c r="AD88" s="39"/>
      <c r="AE88" s="39"/>
      <c r="AF88" s="39"/>
      <c r="AG88" s="39"/>
      <c r="AH88" s="40"/>
      <c r="AI88" s="38"/>
      <c r="AJ88" s="39"/>
      <c r="AK88" s="38"/>
      <c r="AL88" s="40"/>
      <c r="AM88" s="38"/>
      <c r="AN88" s="39"/>
      <c r="AO88" s="39"/>
      <c r="AP88" s="39"/>
      <c r="AQ88" s="40"/>
      <c r="AR88" s="39" t="n">
        <v>1</v>
      </c>
      <c r="AS88" s="39" t="n">
        <v>10</v>
      </c>
      <c r="AT88" s="39"/>
      <c r="AU88" s="39"/>
      <c r="AV88" s="38" t="n">
        <v>7</v>
      </c>
      <c r="AW88" s="40" t="n">
        <v>3</v>
      </c>
      <c r="AX88" s="38" t="n">
        <v>2</v>
      </c>
      <c r="AY88" s="39" t="s">
        <v>96</v>
      </c>
      <c r="AZ88" s="40" t="s">
        <v>97</v>
      </c>
      <c r="BA88" s="43" t="n">
        <v>5.99000000000000021</v>
      </c>
      <c r="BB88" s="43">
        <f>BA88/AR88</f>
        <v>5.99000000000000021</v>
      </c>
      <c r="BC88" s="39" t="s">
        <v>93</v>
      </c>
      <c r="BD88" s="40" t="n">
        <v>0</v>
      </c>
      <c r="BE88" s="38"/>
      <c r="BF88" s="39" t="s">
        <v>93</v>
      </c>
      <c r="BG88" s="40" t="s">
        <v>93</v>
      </c>
      <c r="BH88" s="38"/>
      <c r="BI88" s="39"/>
      <c r="BJ88" s="40"/>
      <c r="BK88" s="39"/>
      <c r="BL88" s="40"/>
    </row>
    <row r="89" spans="1:64">
      <c r="A89" s="37" t="s">
        <v>234</v>
      </c>
      <c r="B89" s="38">
        <f>IF(OR(M89="Five"),3,0)+IF(OR(M89="Not Disclosed"),1.5,0)+IF(OR(M89="Nine",M89="Fourteen",M89="See Note",M89="Cooperative"),1,0)+IF(OR(N89="Yes"),2,0)+IF(OR(N89="Not Disclosed"),1.5,0)+IF(OR(N89="Owned"),1,0)</f>
        <v>0</v>
      </c>
      <c r="C89" s="39">
        <f>COUNTIF(P89:S89,"Yes")+(0.5*COUNTIF(P89:S89,""))+(0.5*COUNTIF(P89:S89,"See Note"))+(3*COUNTIF(O89,"Yes"))</f>
        <v>1.5</v>
      </c>
      <c r="D89" s="40">
        <f>(3*COUNTIF(T89,"No"))+COUNTIF(U89:V89,"No")</f>
        <v>0</v>
      </c>
      <c r="E89" s="39">
        <f>COUNTIF(Y89,"No")+COUNTIF(Z89,"No")+(0.5*COUNTIF(Z89,"See Note"))+(3*COUNTIF(AA89,"No"))+COUNTIF(AI89,"Yes")+(0.5*COUNTIF(AI89,"Some"))+COUNTIF(AJ89,"Yes")+(0.5*COUNTIF(AJ89,"Some"))</f>
        <v>1</v>
      </c>
      <c r="F89" s="39">
        <f>(IF(OR(AN89="MPPE-128",AN89="Blowfish-64"),1,(IF(OR(AN89="See Note",AN89="Blowfish-128"),0.5,IF(OR(AN89="AES-128",AN89="AES-160",AN89="AES-192",AN89="AES-256"),0,0)))+(IF(OR(AO89="MPPE-128",AO89="Blowfish-64"),2,(IF(OR(AO89="See Note",AO89="Blowfish-128",AO89=""),1,IF(OR(AO89="AES-128",AO89="AES-160",AO89="AES-192",AO89="AES-256"),0,0)))))))+IF(OR(AP89="MS-CHAPv2",AP89="RSA-RC4",AP89="RSA-1024"),1,IF(OR(AP89="See Note",AP89=""),0.5,IF(OR(AP89="RSA-4096",AP89="RSA-2048",AP89="DH-2048",AP89="CA-4096"),0,0)))+IF(OR(AQ89="MS-CHAPv2",AQ89="RSA-RC4",AQ89="RSA-1024"),2,IF(OR(AQ89="See Note",AQ89=""),1,IF(OR(AQ89="RSA-4096",AQ89="RSA-2048",AQ89="DH-2048"),0,0)))</f>
        <v>1.5</v>
      </c>
      <c r="G89" s="39">
        <f>IF(AR89&lt;3,2,0)+IF(AS89&lt;10,1,IF(AS89="",1,0))+IF(AT89&lt;3,2,IF(AT89&lt;10,1,IF(AT89="",1,0)))</f>
        <v>2</v>
      </c>
      <c r="H89" s="38">
        <f>IF(AV89=0,0,IF(AV89&lt;5,1,IF(AV89&lt;10,2,3)))+IF(AW89=0,0,IF(AW89&lt;3,1,IF(AW89&lt;10,2,3)))+IF(AX89=0,0,IF(AX89&lt;5,1,IF(AX89&lt;10,2,3)))+IF(AY89="A",0,IF(AY89="A+",0,IF(AY89="B",1,5)))+IF(AZ89="Self",0,IF(AZ89="CloudFlare",2,IF(AZ89="Incapsula",2,3)))</f>
        <v>5</v>
      </c>
      <c r="I89" s="39">
        <f aca="1">IF(BA89&lt;PricePercentile33,0,IF(BA89&lt;PricePercentile66,1,2))+IF(BB89&lt;ConPricePercentile33,0,IF(BB89&lt;ConPricePercentile66,1,2))+IF(BC89="Free",0,IF(BC89="Yes",0,1))+IF(BD89="Free",0,IF(BD89&gt;29,0,IF(BD89&gt;13,1,IF(BD89&gt;6,2,3))))</f>
        <v>3</v>
      </c>
      <c r="J89" s="40">
        <f>IF(BE89="Yes",1,0)+IF(BF89="Yes",1,0)+IF(BG89="Yes",1,0)+IF(BH89="No",1,IF(BH89="",0,IF(BH89="Some",0.5,0)))+IF(BI89="No",1,IF(BI89="",0,IF(BI89="Some",0.5,0)))+IF(BJ89="No",1,IF(BJ89="",0,IF(BJ89="Some",0.5,0)))+IF(BK89="",0,1)+IF(BL89="",0,1)</f>
        <v>1.5</v>
      </c>
      <c r="K89" s="41"/>
      <c r="L89" s="42" t="s">
        <v>131</v>
      </c>
      <c r="M89" s="38" t="str">
        <f>IF(OR(L89="USA",L89="UK",L89="Canada",L89="Australia",L89="New Zealand"),"Five",(IF(OR(L89="Denmark",L89="France",L89="Netherlands",L89="Norway"),"Nine",IF(OR(L89="Belgium",L89="Germany",L89="Italy",L89="Spain",L89="Sweden"),"Fourteen",IF(L89="","Not Disclosed",IF(OR(L89="British Virgin Islands",L89="Gibraltar",L89="British Indian Ocean",L89="Barbados"),"See Note","No"))))))</f>
        <v>No</v>
      </c>
      <c r="N89" s="40" t="s">
        <v>94</v>
      </c>
      <c r="O89" s="39" t="s">
        <v>94</v>
      </c>
      <c r="P89" s="40" t="s">
        <v>94</v>
      </c>
      <c r="Q89" s="38" t="s">
        <v>93</v>
      </c>
      <c r="R89" s="39" t="s">
        <v>94</v>
      </c>
      <c r="S89" s="39"/>
      <c r="T89" s="38" t="s">
        <v>100</v>
      </c>
      <c r="U89" s="39" t="s">
        <v>93</v>
      </c>
      <c r="V89" s="39" t="s">
        <v>93</v>
      </c>
      <c r="W89" s="39" t="s">
        <v>93</v>
      </c>
      <c r="X89" s="40" t="str">
        <f>IF(AND(NOT(M89="Five"),AA89="Yes",U89="Yes",OR(T89="Email",T89="Yes"),O89="No"),"Yes","No")</f>
        <v>Yes</v>
      </c>
      <c r="Y89" s="39" t="s">
        <v>93</v>
      </c>
      <c r="Z89" s="39" t="s">
        <v>94</v>
      </c>
      <c r="AA89" s="40" t="s">
        <v>93</v>
      </c>
      <c r="AB89" s="38"/>
      <c r="AC89" s="39" t="s">
        <v>93</v>
      </c>
      <c r="AD89" s="39"/>
      <c r="AE89" s="39"/>
      <c r="AF89" s="39"/>
      <c r="AG89" s="39"/>
      <c r="AH89" s="40"/>
      <c r="AI89" s="38" t="s">
        <v>94</v>
      </c>
      <c r="AJ89" s="39"/>
      <c r="AK89" s="38"/>
      <c r="AL89" s="40"/>
      <c r="AM89" s="38"/>
      <c r="AN89" s="39" t="s">
        <v>105</v>
      </c>
      <c r="AO89" s="39" t="s">
        <v>105</v>
      </c>
      <c r="AP89" s="39"/>
      <c r="AQ89" s="40"/>
      <c r="AR89" s="39" t="n">
        <v>3</v>
      </c>
      <c r="AS89" s="39" t="n">
        <v>43</v>
      </c>
      <c r="AT89" s="39"/>
      <c r="AU89" s="39" t="s">
        <v>93</v>
      </c>
      <c r="AV89" s="38" t="n">
        <v>3</v>
      </c>
      <c r="AW89" s="40" t="n">
        <v>1</v>
      </c>
      <c r="AX89" s="38" t="n">
        <v>13</v>
      </c>
      <c r="AY89" s="39" t="s">
        <v>96</v>
      </c>
      <c r="AZ89" s="40" t="s">
        <v>97</v>
      </c>
      <c r="BA89" s="43" t="n">
        <v>9.47000000000000064</v>
      </c>
      <c r="BB89" s="43">
        <f>BA89/AR89</f>
        <v>3.15666666666666984</v>
      </c>
      <c r="BC89" s="39" t="s">
        <v>93</v>
      </c>
      <c r="BD89" s="40" t="n">
        <v>30</v>
      </c>
      <c r="BE89" s="38"/>
      <c r="BF89" s="39"/>
      <c r="BG89" s="40"/>
      <c r="BH89" s="38" t="s">
        <v>93</v>
      </c>
      <c r="BI89" s="39" t="s">
        <v>93</v>
      </c>
      <c r="BJ89" s="40" t="s">
        <v>95</v>
      </c>
      <c r="BK89" s="39"/>
      <c r="BL89" s="40" t="s">
        <v>94</v>
      </c>
    </row>
    <row r="90" spans="1:64">
      <c r="A90" s="37" t="s">
        <v>235</v>
      </c>
      <c r="B90" s="38">
        <f>IF(OR(M90="Five"),3,0)+IF(OR(M90="Not Disclosed"),1.5,0)+IF(OR(M90="Nine",M90="Fourteen",M90="See Note",M90="Cooperative"),1,0)+IF(OR(N90="Yes"),2,0)+IF(OR(N90="Not Disclosed"),1.5,0)+IF(OR(N90="Owned"),1,0)</f>
        <v>5</v>
      </c>
      <c r="C90" s="39">
        <f>COUNTIF(P90:S90,"Yes")+(0.5*COUNTIF(P90:S90,""))+(0.5*COUNTIF(P90:S90,"See Note"))+(3*COUNTIF(O90,"Yes"))</f>
        <v>2</v>
      </c>
      <c r="D90" s="40">
        <f>(3*COUNTIF(T90,"No"))+COUNTIF(U90:V90,"No")</f>
        <v>2</v>
      </c>
      <c r="E90" s="39">
        <f>COUNTIF(Y90,"No")+COUNTIF(Z90,"No")+(0.5*COUNTIF(Z90,"See Note"))+(3*COUNTIF(AA90,"No"))+COUNTIF(AI90,"Yes")+(0.5*COUNTIF(AI90,"Some"))+COUNTIF(AJ90,"Yes")+(0.5*COUNTIF(AJ90,"Some"))</f>
        <v>5</v>
      </c>
      <c r="F90" s="39">
        <f>(IF(OR(AN90="MPPE-128",AN90="Blowfish-64"),1,(IF(OR(AN90="See Note",AN90="Blowfish-128"),0.5,IF(OR(AN90="AES-128",AN90="AES-160",AN90="AES-192",AN90="AES-256"),0,0)))+(IF(OR(AO90="MPPE-128",AO90="Blowfish-64"),2,(IF(OR(AO90="See Note",AO90="Blowfish-128",AO90=""),1,IF(OR(AO90="AES-128",AO90="AES-160",AO90="AES-192",AO90="AES-256"),0,0)))))))+IF(OR(AP90="MS-CHAPv2",AP90="RSA-RC4",AP90="RSA-1024"),1,IF(OR(AP90="See Note",AP90=""),0.5,IF(OR(AP90="RSA-4096",AP90="RSA-2048",AP90="DH-2048",AP90="CA-4096"),0,0)))+IF(OR(AQ90="MS-CHAPv2",AQ90="RSA-RC4",AQ90="RSA-1024"),2,IF(OR(AQ90="See Note",AQ90=""),1,IF(OR(AQ90="RSA-4096",AQ90="RSA-2048",AQ90="DH-2048"),0,0)))</f>
        <v>1.5</v>
      </c>
      <c r="G90" s="39">
        <f>IF(AR90&lt;3,2,0)+IF(AS90&lt;10,1,IF(AS90="",1,0))+IF(AT90&lt;3,2,IF(AT90&lt;10,1,IF(AT90="",1,0)))</f>
        <v>5</v>
      </c>
      <c r="H90" s="38">
        <f>IF(AV90=0,0,IF(AV90&lt;5,1,IF(AV90&lt;10,2,3)))+IF(AW90=0,0,IF(AW90&lt;3,1,IF(AW90&lt;10,2,3)))+IF(AX90=0,0,IF(AX90&lt;5,1,IF(AX90&lt;10,2,3)))+IF(AY90="A",0,IF(AY90="A+",0,IF(AY90="B",1,5)))+IF(AZ90="Self",0,IF(AZ90="CloudFlare",2,IF(AZ90="Incapsula",2,3)))</f>
        <v>11</v>
      </c>
      <c r="I90" s="39">
        <f aca="1">IF(BA90&lt;PricePercentile33,0,IF(BA90&lt;PricePercentile66,1,2))+IF(BB90&lt;ConPricePercentile33,0,IF(BB90&lt;ConPricePercentile66,1,2))+IF(BC90="Free",0,IF(BC90="Yes",0,1))+IF(BD90="Free",0,IF(BD90&gt;29,0,IF(BD90&gt;13,1,IF(BD90&gt;6,2,3))))</f>
        <v>8</v>
      </c>
      <c r="J90" s="40">
        <f>IF(BE90="Yes",1,0)+IF(BF90="Yes",1,0)+IF(BG90="Yes",1,0)+IF(BH90="No",1,IF(BH90="",0,IF(BH90="Some",0.5,0)))+IF(BI90="No",1,IF(BI90="",0,IF(BI90="Some",0.5,0)))+IF(BJ90="No",1,IF(BJ90="",0,IF(BJ90="Some",0.5,0)))+IF(BK90="",0,1)+IF(BL90="",0,1)</f>
        <v>0</v>
      </c>
      <c r="K90" s="41"/>
      <c r="L90" s="42" t="s">
        <v>92</v>
      </c>
      <c r="M90" s="38" t="str">
        <f>IF(OR(L90="USA",L90="UK",L90="Canada",L90="Australia",L90="New Zealand"),"Five",(IF(OR(L90="Denmark",L90="France",L90="Netherlands",L90="Norway"),"Nine",IF(OR(L90="Belgium",L90="Germany",L90="Italy",L90="Spain",L90="Sweden"),"Fourteen",IF(L90="","Not Disclosed",IF(OR(L90="British Virgin Islands",L90="Gibraltar",L90="British Indian Ocean",L90="Barbados"),"See Note","No"))))))</f>
        <v>Five</v>
      </c>
      <c r="N90" s="40" t="s">
        <v>93</v>
      </c>
      <c r="O90" s="39"/>
      <c r="P90" s="40"/>
      <c r="Q90" s="38"/>
      <c r="R90" s="39"/>
      <c r="S90" s="39"/>
      <c r="T90" s="38" t="s">
        <v>100</v>
      </c>
      <c r="U90" s="39" t="s">
        <v>94</v>
      </c>
      <c r="V90" s="39" t="s">
        <v>94</v>
      </c>
      <c r="W90" s="39" t="s">
        <v>94</v>
      </c>
      <c r="X90" s="40" t="str">
        <f>IF(AND(NOT(M90="Five"),AA90="Yes",U90="Yes",OR(T90="Email",T90="Yes"),O90="No"),"Yes","No")</f>
        <v>No</v>
      </c>
      <c r="Y90" s="39" t="s">
        <v>94</v>
      </c>
      <c r="Z90" s="39" t="s">
        <v>94</v>
      </c>
      <c r="AA90" s="40" t="s">
        <v>94</v>
      </c>
      <c r="AB90" s="38"/>
      <c r="AC90" s="39"/>
      <c r="AD90" s="39"/>
      <c r="AE90" s="39"/>
      <c r="AF90" s="39"/>
      <c r="AG90" s="39"/>
      <c r="AH90" s="40"/>
      <c r="AI90" s="38"/>
      <c r="AJ90" s="39"/>
      <c r="AK90" s="38"/>
      <c r="AL90" s="40"/>
      <c r="AM90" s="38"/>
      <c r="AN90" s="39"/>
      <c r="AO90" s="39" t="s">
        <v>105</v>
      </c>
      <c r="AP90" s="39"/>
      <c r="AQ90" s="40"/>
      <c r="AR90" s="39" t="n">
        <v>1</v>
      </c>
      <c r="AS90" s="39"/>
      <c r="AT90" s="39"/>
      <c r="AU90" s="39"/>
      <c r="AV90" s="38" t="n">
        <v>4</v>
      </c>
      <c r="AW90" s="40" t="n">
        <v>1</v>
      </c>
      <c r="AX90" s="38" t="n">
        <v>2</v>
      </c>
      <c r="AY90" s="39"/>
      <c r="AZ90" s="40" t="s">
        <v>150</v>
      </c>
      <c r="BA90" s="43" t="n">
        <v>9.94999999999999929</v>
      </c>
      <c r="BB90" s="43">
        <f>BA90/AR90</f>
        <v>9.94999999999999929</v>
      </c>
      <c r="BC90" s="39" t="s">
        <v>94</v>
      </c>
      <c r="BD90" s="40" t="n">
        <v>0</v>
      </c>
      <c r="BE90" s="38"/>
      <c r="BF90" s="39"/>
      <c r="BG90" s="40"/>
      <c r="BH90" s="38"/>
      <c r="BI90" s="39"/>
      <c r="BJ90" s="40"/>
      <c r="BK90" s="39"/>
      <c r="BL90" s="40"/>
    </row>
    <row r="91" spans="1:64">
      <c r="A91" s="37" t="s">
        <v>236</v>
      </c>
      <c r="B91" s="38">
        <f>IF(OR(M91="Five"),3,0)+IF(OR(M91="Not Disclosed"),1.5,0)+IF(OR(M91="Nine",M91="Fourteen",M91="See Note",M91="Cooperative"),1,0)+IF(OR(N91="Yes"),2,0)+IF(OR(N91="Not Disclosed"),1.5,0)+IF(OR(N91="Owned"),1,0)</f>
        <v>5</v>
      </c>
      <c r="C91" s="39">
        <f>COUNTIF(P91:S91,"Yes")+(0.5*COUNTIF(P91:S91,""))+(0.5*COUNTIF(P91:S91,"See Note"))+(3*COUNTIF(O91,"Yes"))</f>
        <v>6</v>
      </c>
      <c r="D91" s="40">
        <f>(3*COUNTIF(T91,"No"))+COUNTIF(U91:V91,"No")</f>
        <v>5</v>
      </c>
      <c r="E91" s="39">
        <f>COUNTIF(Y91,"No")+COUNTIF(Z91,"No")+(0.5*COUNTIF(Z91,"See Note"))+(3*COUNTIF(AA91,"No"))+COUNTIF(AI91,"Yes")+(0.5*COUNTIF(AI91,"Some"))+COUNTIF(AJ91,"Yes")+(0.5*COUNTIF(AJ91,"Some"))</f>
        <v>4</v>
      </c>
      <c r="F91" s="39">
        <f>(IF(OR(AN91="MPPE-128",AN91="Blowfish-64"),1,(IF(OR(AN91="See Note",AN91="Blowfish-128"),0.5,IF(OR(AN91="AES-128",AN91="AES-160",AN91="AES-192",AN91="AES-256"),0,0)))+(IF(OR(AO91="MPPE-128",AO91="Blowfish-64"),2,(IF(OR(AO91="See Note",AO91="Blowfish-128",AO91=""),1,IF(OR(AO91="AES-128",AO91="AES-160",AO91="AES-192",AO91="AES-256"),0,0)))))))+IF(OR(AP91="MS-CHAPv2",AP91="RSA-RC4",AP91="RSA-1024"),1,IF(OR(AP91="See Note",AP91=""),0.5,IF(OR(AP91="RSA-4096",AP91="RSA-2048",AP91="DH-2048",AP91="CA-4096"),0,0)))+IF(OR(AQ91="MS-CHAPv2",AQ91="RSA-RC4",AQ91="RSA-1024"),2,IF(OR(AQ91="See Note",AQ91=""),1,IF(OR(AQ91="RSA-4096",AQ91="RSA-2048",AQ91="DH-2048"),0,0)))</f>
        <v>2.5</v>
      </c>
      <c r="G91" s="39">
        <f>IF(AR91&lt;3,2,0)+IF(AS91&lt;10,1,IF(AS91="",1,0))+IF(AT91&lt;3,2,IF(AT91&lt;10,1,IF(AT91="",1,0)))</f>
        <v>3</v>
      </c>
      <c r="H91" s="38">
        <f>IF(AV91=0,0,IF(AV91&lt;5,1,IF(AV91&lt;10,2,3)))+IF(AW91=0,0,IF(AW91&lt;3,1,IF(AW91&lt;10,2,3)))+IF(AX91=0,0,IF(AX91&lt;5,1,IF(AX91&lt;10,2,3)))+IF(AY91="A",0,IF(AY91="A+",0,IF(AY91="B",1,5)))+IF(AZ91="Self",0,IF(AZ91="CloudFlare",2,IF(AZ91="Incapsula",2,3)))</f>
        <v>4</v>
      </c>
      <c r="I91" s="39">
        <f aca="1">IF(BA91&lt;PricePercentile33,0,IF(BA91&lt;PricePercentile66,1,2))+IF(BB91&lt;ConPricePercentile33,0,IF(BB91&lt;ConPricePercentile66,1,2))+IF(BC91="Free",0,IF(BC91="Yes",0,1))+IF(BD91="Free",0,IF(BD91&gt;29,0,IF(BD91&gt;13,1,IF(BD91&gt;6,2,3))))</f>
        <v>4</v>
      </c>
      <c r="J91" s="40">
        <f>IF(BE91="Yes",1,0)+IF(BF91="Yes",1,0)+IF(BG91="Yes",1,0)+IF(BH91="No",1,IF(BH91="",0,IF(BH91="Some",0.5,0)))+IF(BI91="No",1,IF(BI91="",0,IF(BI91="Some",0.5,0)))+IF(BJ91="No",1,IF(BJ91="",0,IF(BJ91="Some",0.5,0)))+IF(BK91="",0,1)+IF(BL91="",0,1)</f>
        <v>0</v>
      </c>
      <c r="K91" s="41"/>
      <c r="L91" s="42" t="s">
        <v>92</v>
      </c>
      <c r="M91" s="38" t="str">
        <f>IF(OR(L91="USA",L91="UK",L91="Canada",L91="Australia",L91="New Zealand"),"Five",(IF(OR(L91="Denmark",L91="France",L91="Netherlands",L91="Norway"),"Nine",IF(OR(L91="Belgium",L91="Germany",L91="Italy",L91="Spain",L91="Sweden"),"Fourteen",IF(L91="","Not Disclosed",IF(OR(L91="British Virgin Islands",L91="Gibraltar",L91="British Indian Ocean",L91="Barbados"),"See Note","No"))))))</f>
        <v>Five</v>
      </c>
      <c r="N91" s="40" t="s">
        <v>93</v>
      </c>
      <c r="O91" s="39" t="s">
        <v>93</v>
      </c>
      <c r="P91" s="40"/>
      <c r="Q91" s="38" t="s">
        <v>93</v>
      </c>
      <c r="R91" s="39"/>
      <c r="S91" s="39" t="s">
        <v>93</v>
      </c>
      <c r="T91" s="38" t="s">
        <v>94</v>
      </c>
      <c r="U91" s="39" t="s">
        <v>94</v>
      </c>
      <c r="V91" s="39" t="s">
        <v>94</v>
      </c>
      <c r="W91" s="39" t="s">
        <v>94</v>
      </c>
      <c r="X91" s="40" t="str">
        <f>IF(AND(NOT(M91="Five"),AA91="Yes",U91="Yes",OR(T91="Email",T91="Yes"),O91="No"),"Yes","No")</f>
        <v>No</v>
      </c>
      <c r="Y91" s="39" t="s">
        <v>94</v>
      </c>
      <c r="Z91" s="39" t="s">
        <v>93</v>
      </c>
      <c r="AA91" s="40" t="s">
        <v>94</v>
      </c>
      <c r="AB91" s="38"/>
      <c r="AC91" s="39"/>
      <c r="AD91" s="39"/>
      <c r="AE91" s="39"/>
      <c r="AF91" s="39"/>
      <c r="AG91" s="39"/>
      <c r="AH91" s="40"/>
      <c r="AI91" s="38"/>
      <c r="AJ91" s="39"/>
      <c r="AK91" s="38"/>
      <c r="AL91" s="40"/>
      <c r="AM91" s="38"/>
      <c r="AN91" s="39"/>
      <c r="AO91" s="39"/>
      <c r="AP91" s="39"/>
      <c r="AQ91" s="40"/>
      <c r="AR91" s="39" t="n">
        <v>1</v>
      </c>
      <c r="AS91" s="39" t="n">
        <v>7</v>
      </c>
      <c r="AT91" s="39" t="n">
        <v>13</v>
      </c>
      <c r="AU91" s="39" t="s">
        <v>94</v>
      </c>
      <c r="AV91" s="38" t="n">
        <v>1</v>
      </c>
      <c r="AW91" s="40" t="n">
        <v>1</v>
      </c>
      <c r="AX91" s="38" t="n">
        <v>2</v>
      </c>
      <c r="AY91" s="39" t="s">
        <v>114</v>
      </c>
      <c r="AZ91" s="40" t="s">
        <v>97</v>
      </c>
      <c r="BA91" s="43" t="n">
        <v>4.91999999999999993</v>
      </c>
      <c r="BB91" s="43">
        <f>BA91/AR91</f>
        <v>4.91999999999999993</v>
      </c>
      <c r="BC91" s="39" t="s">
        <v>94</v>
      </c>
      <c r="BD91" s="40" t="n">
        <v>30</v>
      </c>
      <c r="BE91" s="38"/>
      <c r="BF91" s="39"/>
      <c r="BG91" s="40"/>
      <c r="BH91" s="38"/>
      <c r="BI91" s="39"/>
      <c r="BJ91" s="40"/>
      <c r="BK91" s="39"/>
      <c r="BL91" s="40"/>
    </row>
    <row r="92" spans="1:64">
      <c r="A92" s="37" t="s">
        <v>237</v>
      </c>
      <c r="B92" s="38">
        <f>IF(OR(M92="Five"),3,0)+IF(OR(M92="Not Disclosed"),1.5,0)+IF(OR(M92="Nine",M92="Fourteen",M92="See Note",M92="Cooperative"),1,0)+IF(OR(N92="Yes"),2,0)+IF(OR(N92="Not Disclosed"),1.5,0)+IF(OR(N92="Owned"),1,0)</f>
        <v>5</v>
      </c>
      <c r="C92" s="39">
        <f>COUNTIF(P92:S92,"Yes")+(0.5*COUNTIF(P92:S92,""))+(0.5*COUNTIF(P92:S92,"See Note"))+(3*COUNTIF(O92,"Yes"))</f>
        <v>2</v>
      </c>
      <c r="D92" s="40">
        <f>(3*COUNTIF(T92,"No"))+COUNTIF(U92:V92,"No")</f>
        <v>4</v>
      </c>
      <c r="E92" s="39">
        <f>COUNTIF(Y92,"No")+COUNTIF(Z92,"No")+(0.5*COUNTIF(Z92,"See Note"))+(3*COUNTIF(AA92,"No"))+COUNTIF(AI92,"Yes")+(0.5*COUNTIF(AI92,"Some"))+COUNTIF(AJ92,"Yes")+(0.5*COUNTIF(AJ92,"Some"))</f>
        <v>2</v>
      </c>
      <c r="F92" s="39">
        <f>(IF(OR(AN92="MPPE-128",AN92="Blowfish-64"),1,(IF(OR(AN92="See Note",AN92="Blowfish-128"),0.5,IF(OR(AN92="AES-128",AN92="AES-160",AN92="AES-192",AN92="AES-256"),0,0)))+(IF(OR(AO92="MPPE-128",AO92="Blowfish-64"),2,(IF(OR(AO92="See Note",AO92="Blowfish-128",AO92=""),1,IF(OR(AO92="AES-128",AO92="AES-160",AO92="AES-192",AO92="AES-256"),0,0)))))))+IF(OR(AP92="MS-CHAPv2",AP92="RSA-RC4",AP92="RSA-1024"),1,IF(OR(AP92="See Note",AP92=""),0.5,IF(OR(AP92="RSA-4096",AP92="RSA-2048",AP92="DH-2048",AP92="CA-4096"),0,0)))+IF(OR(AQ92="MS-CHAPv2",AQ92="RSA-RC4",AQ92="RSA-1024"),2,IF(OR(AQ92="See Note",AQ92=""),1,IF(OR(AQ92="RSA-4096",AQ92="RSA-2048",AQ92="DH-2048"),0,0)))</f>
        <v>1.5</v>
      </c>
      <c r="G92" s="39">
        <f>IF(AR92&lt;3,2,0)+IF(AS92&lt;10,1,IF(AS92="",1,0))+IF(AT92&lt;3,2,IF(AT92&lt;10,1,IF(AT92="",1,0)))</f>
        <v>5</v>
      </c>
      <c r="H92" s="38">
        <f>IF(AV92=0,0,IF(AV92&lt;5,1,IF(AV92&lt;10,2,3)))+IF(AW92=0,0,IF(AW92&lt;3,1,IF(AW92&lt;10,2,3)))+IF(AX92=0,0,IF(AX92&lt;5,1,IF(AX92&lt;10,2,3)))+IF(AY92="A",0,IF(AY92="A+",0,IF(AY92="B",1,5)))+IF(AZ92="Self",0,IF(AZ92="CloudFlare",2,IF(AZ92="Incapsula",2,3)))</f>
        <v>8</v>
      </c>
      <c r="I92" s="39">
        <f aca="1">IF(BA92&lt;PricePercentile33,0,IF(BA92&lt;PricePercentile66,1,2))+IF(BB92&lt;ConPricePercentile33,0,IF(BB92&lt;ConPricePercentile66,1,2))+IF(BC92="Free",0,IF(BC92="Yes",0,1))+IF(BD92="Free",0,IF(BD92&gt;29,0,IF(BD92&gt;13,1,IF(BD92&gt;6,2,3))))</f>
        <v>6</v>
      </c>
      <c r="J92" s="40">
        <f>IF(BE92="Yes",1,0)+IF(BF92="Yes",1,0)+IF(BG92="Yes",1,0)+IF(BH92="No",1,IF(BH92="",0,IF(BH92="Some",0.5,0)))+IF(BI92="No",1,IF(BI92="",0,IF(BI92="Some",0.5,0)))+IF(BJ92="No",1,IF(BJ92="",0,IF(BJ92="Some",0.5,0)))+IF(BK92="",0,1)+IF(BL92="",0,1)</f>
        <v>1</v>
      </c>
      <c r="K92" s="41"/>
      <c r="L92" s="42" t="s">
        <v>92</v>
      </c>
      <c r="M92" s="38" t="str">
        <f>IF(OR(L92="USA",L92="UK",L92="Canada",L92="Australia",L92="New Zealand"),"Five",(IF(OR(L92="Denmark",L92="France",L92="Netherlands",L92="Norway"),"Nine",IF(OR(L92="Belgium",L92="Germany",L92="Italy",L92="Spain",L92="Sweden"),"Fourteen",IF(L92="","Not Disclosed",IF(OR(L92="British Virgin Islands",L92="Gibraltar",L92="British Indian Ocean",L92="Barbados"),"See Note","No"))))))</f>
        <v>Five</v>
      </c>
      <c r="N92" s="40" t="s">
        <v>93</v>
      </c>
      <c r="O92" s="39" t="s">
        <v>94</v>
      </c>
      <c r="P92" s="40"/>
      <c r="Q92" s="38"/>
      <c r="R92" s="39"/>
      <c r="S92" s="39"/>
      <c r="T92" s="38" t="s">
        <v>94</v>
      </c>
      <c r="U92" s="39" t="s">
        <v>93</v>
      </c>
      <c r="V92" s="39" t="s">
        <v>94</v>
      </c>
      <c r="W92" s="39" t="s">
        <v>94</v>
      </c>
      <c r="X92" s="40" t="str">
        <f>IF(AND(NOT(M92="Five"),AA92="Yes",U92="Yes",OR(T92="Email",T92="Yes"),O92="No"),"Yes","No")</f>
        <v>No</v>
      </c>
      <c r="Y92" s="39" t="s">
        <v>94</v>
      </c>
      <c r="Z92" s="39" t="s">
        <v>94</v>
      </c>
      <c r="AA92" s="40" t="s">
        <v>93</v>
      </c>
      <c r="AB92" s="38"/>
      <c r="AC92" s="39"/>
      <c r="AD92" s="39"/>
      <c r="AE92" s="39"/>
      <c r="AF92" s="39"/>
      <c r="AG92" s="39"/>
      <c r="AH92" s="40"/>
      <c r="AI92" s="38"/>
      <c r="AJ92" s="39"/>
      <c r="AK92" s="38" t="n">
        <v>93.1200000000000045</v>
      </c>
      <c r="AL92" s="40" t="n">
        <v>7.33999999999999986</v>
      </c>
      <c r="AM92" s="38"/>
      <c r="AN92" s="39" t="s">
        <v>105</v>
      </c>
      <c r="AO92" s="39" t="s">
        <v>105</v>
      </c>
      <c r="AP92" s="39"/>
      <c r="AQ92" s="40"/>
      <c r="AR92" s="39" t="n">
        <v>2</v>
      </c>
      <c r="AS92" s="39"/>
      <c r="AT92" s="39"/>
      <c r="AU92" s="39" t="s">
        <v>93</v>
      </c>
      <c r="AV92" s="38" t="n">
        <v>0</v>
      </c>
      <c r="AW92" s="40" t="n">
        <v>0</v>
      </c>
      <c r="AX92" s="38" t="n">
        <v>21</v>
      </c>
      <c r="AY92" s="39" t="s">
        <v>139</v>
      </c>
      <c r="AZ92" s="40" t="s">
        <v>97</v>
      </c>
      <c r="BA92" s="43" t="n">
        <v>8.25</v>
      </c>
      <c r="BB92" s="43">
        <f>BA92/AR92</f>
        <v>4.125</v>
      </c>
      <c r="BC92" s="39" t="s">
        <v>93</v>
      </c>
      <c r="BD92" s="40" t="n">
        <v>7</v>
      </c>
      <c r="BE92" s="38"/>
      <c r="BF92" s="39"/>
      <c r="BG92" s="40"/>
      <c r="BH92" s="38" t="s">
        <v>93</v>
      </c>
      <c r="BI92" s="39" t="s">
        <v>93</v>
      </c>
      <c r="BJ92" s="40" t="s">
        <v>94</v>
      </c>
      <c r="BK92" s="39"/>
      <c r="BL92" s="40"/>
    </row>
    <row r="93" spans="1:64">
      <c r="A93" s="37" t="s">
        <v>238</v>
      </c>
      <c r="B93" s="38">
        <f>IF(OR(M93="Five"),3,0)+IF(OR(M93="Not Disclosed"),1.5,0)+IF(OR(M93="Nine",M93="Fourteen",M93="See Note",M93="Cooperative"),1,0)+IF(OR(N93="Yes"),2,0)+IF(OR(N93="Not Disclosed"),1.5,0)+IF(OR(N93="Owned"),1,0)</f>
        <v>0</v>
      </c>
      <c r="C93" s="39">
        <f>COUNTIF(P93:S93,"Yes")+(0.5*COUNTIF(P93:S93,""))+(0.5*COUNTIF(P93:S93,"See Note"))+(3*COUNTIF(O93,"Yes"))</f>
        <v>2</v>
      </c>
      <c r="D93" s="40">
        <f>(3*COUNTIF(T93,"No"))+COUNTIF(U93:V93,"No")</f>
        <v>1</v>
      </c>
      <c r="E93" s="39">
        <f>COUNTIF(Y93,"No")+COUNTIF(Z93,"No")+(0.5*COUNTIF(Z93,"See Note"))+(3*COUNTIF(AA93,"No"))+COUNTIF(AI93,"Yes")+(0.5*COUNTIF(AI93,"Some"))+COUNTIF(AJ93,"Yes")+(0.5*COUNTIF(AJ93,"Some"))</f>
        <v>1.5</v>
      </c>
      <c r="F93" s="39">
        <f>(IF(OR(AN93="MPPE-128",AN93="Blowfish-64"),1,(IF(OR(AN93="See Note",AN93="Blowfish-128"),0.5,IF(OR(AN93="AES-128",AN93="AES-160",AN93="AES-192",AN93="AES-256"),0,0)))+(IF(OR(AO93="MPPE-128",AO93="Blowfish-64"),2,(IF(OR(AO93="See Note",AO93="Blowfish-128",AO93=""),1,IF(OR(AO93="AES-128",AO93="AES-160",AO93="AES-192",AO93="AES-256"),0,0)))))))+IF(OR(AP93="MS-CHAPv2",AP93="RSA-RC4",AP93="RSA-1024"),1,IF(OR(AP93="See Note",AP93=""),0.5,IF(OR(AP93="RSA-4096",AP93="RSA-2048",AP93="DH-2048",AP93="CA-4096"),0,0)))+IF(OR(AQ93="MS-CHAPv2",AQ93="RSA-RC4",AQ93="RSA-1024"),2,IF(OR(AQ93="See Note",AQ93=""),1,IF(OR(AQ93="RSA-4096",AQ93="RSA-2048",AQ93="DH-2048"),0,0)))</f>
        <v>2.5</v>
      </c>
      <c r="G93" s="39">
        <f>IF(AR93&lt;3,2,0)+IF(AS93&lt;10,1,IF(AS93="",1,0))+IF(AT93&lt;3,2,IF(AT93&lt;10,1,IF(AT93="",1,0)))</f>
        <v>4</v>
      </c>
      <c r="H93" s="38">
        <f>IF(AV93=0,0,IF(AV93&lt;5,1,IF(AV93&lt;10,2,3)))+IF(AW93=0,0,IF(AW93&lt;3,1,IF(AW93&lt;10,2,3)))+IF(AX93=0,0,IF(AX93&lt;5,1,IF(AX93&lt;10,2,3)))+IF(AY93="A",0,IF(AY93="A+",0,IF(AY93="B",1,5)))+IF(AZ93="Self",0,IF(AZ93="CloudFlare",2,IF(AZ93="Incapsula",2,3)))</f>
        <v>11</v>
      </c>
      <c r="I93" s="39">
        <f aca="1">IF(BA93&lt;PricePercentile33,0,IF(BA93&lt;PricePercentile66,1,2))+IF(BB93&lt;ConPricePercentile33,0,IF(BB93&lt;ConPricePercentile66,1,2))+IF(BC93="Free",0,IF(BC93="Yes",0,1))+IF(BD93="Free",0,IF(BD93&gt;29,0,IF(BD93&gt;13,1,IF(BD93&gt;6,2,3))))</f>
        <v>8</v>
      </c>
      <c r="J93" s="40">
        <f>IF(BE93="Yes",1,0)+IF(BF93="Yes",1,0)+IF(BG93="Yes",1,0)+IF(BH93="No",1,IF(BH93="",0,IF(BH93="Some",0.5,0)))+IF(BI93="No",1,IF(BI93="",0,IF(BI93="Some",0.5,0)))+IF(BJ93="No",1,IF(BJ93="",0,IF(BJ93="Some",0.5,0)))+IF(BK93="",0,1)+IF(BL93="",0,1)</f>
        <v>1</v>
      </c>
      <c r="K93" s="41"/>
      <c r="L93" s="42" t="s">
        <v>108</v>
      </c>
      <c r="M93" s="38" t="str">
        <f>IF(OR(L93="USA",L93="UK",L93="Canada",L93="Australia",L93="New Zealand"),"Five",(IF(OR(L93="Denmark",L93="France",L93="Netherlands",L93="Norway"),"Nine",IF(OR(L93="Belgium",L93="Germany",L93="Italy",L93="Spain",L93="Sweden"),"Fourteen",IF(L93="","Not Disclosed",IF(OR(L93="British Virgin Islands",L93="Gibraltar",L93="British Indian Ocean",L93="Barbados"),"See Note","No"))))))</f>
        <v>No</v>
      </c>
      <c r="N93" s="40" t="s">
        <v>94</v>
      </c>
      <c r="O93" s="39"/>
      <c r="P93" s="40"/>
      <c r="Q93" s="38"/>
      <c r="R93" s="39"/>
      <c r="S93" s="39"/>
      <c r="T93" s="38" t="s">
        <v>100</v>
      </c>
      <c r="U93" s="39" t="s">
        <v>94</v>
      </c>
      <c r="V93" s="39" t="s">
        <v>93</v>
      </c>
      <c r="W93" s="39" t="s">
        <v>94</v>
      </c>
      <c r="X93" s="40" t="str">
        <f>IF(AND(NOT(M93="Five"),AA93="Yes",U93="Yes",OR(T93="Email",T93="Yes"),O93="No"),"Yes","No")</f>
        <v>No</v>
      </c>
      <c r="Y93" s="39" t="s">
        <v>93</v>
      </c>
      <c r="Z93" s="39" t="s">
        <v>94</v>
      </c>
      <c r="AA93" s="40" t="s">
        <v>93</v>
      </c>
      <c r="AB93" s="38"/>
      <c r="AC93" s="39" t="s">
        <v>93</v>
      </c>
      <c r="AD93" s="39"/>
      <c r="AE93" s="39"/>
      <c r="AF93" s="39"/>
      <c r="AG93" s="39"/>
      <c r="AH93" s="40"/>
      <c r="AI93" s="38"/>
      <c r="AJ93" s="39" t="s">
        <v>95</v>
      </c>
      <c r="AK93" s="38"/>
      <c r="AL93" s="40"/>
      <c r="AM93" s="38"/>
      <c r="AN93" s="39"/>
      <c r="AO93" s="39"/>
      <c r="AP93" s="39"/>
      <c r="AQ93" s="40"/>
      <c r="AR93" s="39" t="n">
        <v>1</v>
      </c>
      <c r="AS93" s="39" t="n">
        <v>11</v>
      </c>
      <c r="AT93" s="39"/>
      <c r="AU93" s="39"/>
      <c r="AV93" s="38" t="n">
        <v>11</v>
      </c>
      <c r="AW93" s="40" t="n">
        <v>2</v>
      </c>
      <c r="AX93" s="38" t="n">
        <v>9</v>
      </c>
      <c r="AY93" s="39" t="s">
        <v>109</v>
      </c>
      <c r="AZ93" s="40" t="s">
        <v>97</v>
      </c>
      <c r="BA93" s="43" t="n">
        <v>14.5700000000000003</v>
      </c>
      <c r="BB93" s="43">
        <f>BA93/AR93</f>
        <v>14.5700000000000003</v>
      </c>
      <c r="BC93" s="39" t="s">
        <v>94</v>
      </c>
      <c r="BD93" s="40" t="n">
        <v>0</v>
      </c>
      <c r="BE93" s="38"/>
      <c r="BF93" s="39" t="s">
        <v>93</v>
      </c>
      <c r="BG93" s="40"/>
      <c r="BH93" s="38"/>
      <c r="BI93" s="39"/>
      <c r="BJ93" s="40"/>
      <c r="BK93" s="39"/>
      <c r="BL93" s="40"/>
    </row>
    <row r="94" spans="1:64">
      <c r="A94" s="37" t="s">
        <v>239</v>
      </c>
      <c r="B94" s="38">
        <f>IF(OR(M94="Five"),3,0)+IF(OR(M94="Not Disclosed"),1.5,0)+IF(OR(M94="Nine",M94="Fourteen",M94="See Note",M94="Cooperative"),1,0)+IF(OR(N94="Yes"),2,0)+IF(OR(N94="Not Disclosed"),1.5,0)+IF(OR(N94="Owned"),1,0)</f>
        <v>0</v>
      </c>
      <c r="C94" s="39">
        <f>COUNTIF(P94:S94,"Yes")+(0.5*COUNTIF(P94:S94,""))+(0.5*COUNTIF(P94:S94,"See Note"))+(3*COUNTIF(O94,"Yes"))</f>
        <v>2.5</v>
      </c>
      <c r="D94" s="40">
        <f>(3*COUNTIF(T94,"No"))+COUNTIF(U94:V94,"No")</f>
        <v>2</v>
      </c>
      <c r="E94" s="39">
        <f>COUNTIF(Y94,"No")+COUNTIF(Z94,"No")+(0.5*COUNTIF(Z94,"See Note"))+(3*COUNTIF(AA94,"No"))+COUNTIF(AI94,"Yes")+(0.5*COUNTIF(AI94,"Some"))+COUNTIF(AJ94,"Yes")+(0.5*COUNTIF(AJ94,"Some"))</f>
        <v>4</v>
      </c>
      <c r="F94" s="39">
        <f>(IF(OR(AN94="MPPE-128",AN94="Blowfish-64"),1,(IF(OR(AN94="See Note",AN94="Blowfish-128"),0.5,IF(OR(AN94="AES-128",AN94="AES-160",AN94="AES-192",AN94="AES-256"),0,0)))+(IF(OR(AO94="MPPE-128",AO94="Blowfish-64"),2,(IF(OR(AO94="See Note",AO94="Blowfish-128",AO94=""),1,IF(OR(AO94="AES-128",AO94="AES-160",AO94="AES-192",AO94="AES-256"),0,0)))))))+IF(OR(AP94="MS-CHAPv2",AP94="RSA-RC4",AP94="RSA-1024"),1,IF(OR(AP94="See Note",AP94=""),0.5,IF(OR(AP94="RSA-4096",AP94="RSA-2048",AP94="DH-2048",AP94="CA-4096"),0,0)))+IF(OR(AQ94="MS-CHAPv2",AQ94="RSA-RC4",AQ94="RSA-1024"),2,IF(OR(AQ94="See Note",AQ94=""),1,IF(OR(AQ94="RSA-4096",AQ94="RSA-2048",AQ94="DH-2048"),0,0)))</f>
        <v>2.5</v>
      </c>
      <c r="G94" s="39">
        <f>IF(AR94&lt;3,2,0)+IF(AS94&lt;10,1,IF(AS94="",1,0))+IF(AT94&lt;3,2,IF(AT94&lt;10,1,IF(AT94="",1,0)))</f>
        <v>3</v>
      </c>
      <c r="H94" s="38">
        <f>IF(AV94=0,0,IF(AV94&lt;5,1,IF(AV94&lt;10,2,3)))+IF(AW94=0,0,IF(AW94&lt;3,1,IF(AW94&lt;10,2,3)))+IF(AX94=0,0,IF(AX94&lt;5,1,IF(AX94&lt;10,2,3)))+IF(AY94="A",0,IF(AY94="A+",0,IF(AY94="B",1,5)))+IF(AZ94="Self",0,IF(AZ94="CloudFlare",2,IF(AZ94="Incapsula",2,3)))</f>
        <v>6</v>
      </c>
      <c r="I94" s="39">
        <f aca="1">IF(BA94&lt;PricePercentile33,0,IF(BA94&lt;PricePercentile66,1,2))+IF(BB94&lt;ConPricePercentile33,0,IF(BB94&lt;ConPricePercentile66,1,2))+IF(BC94="Free",0,IF(BC94="Yes",0,1))+IF(BD94="Free",0,IF(BD94&gt;29,0,IF(BD94&gt;13,1,IF(BD94&gt;6,2,3))))</f>
        <v>4</v>
      </c>
      <c r="J94" s="40">
        <f>IF(BE94="Yes",1,0)+IF(BF94="Yes",1,0)+IF(BG94="Yes",1,0)+IF(BH94="No",1,IF(BH94="",0,IF(BH94="Some",0.5,0)))+IF(BI94="No",1,IF(BI94="",0,IF(BI94="Some",0.5,0)))+IF(BJ94="No",1,IF(BJ94="",0,IF(BJ94="Some",0.5,0)))+IF(BK94="",0,1)+IF(BL94="",0,1)</f>
        <v>4</v>
      </c>
      <c r="K94" s="41"/>
      <c r="L94" s="42" t="s">
        <v>240</v>
      </c>
      <c r="M94" s="38" t="str">
        <f>IF(OR(L94="USA",L94="UK",L94="Canada",L94="Australia",L94="New Zealand"),"Five",(IF(OR(L94="Denmark",L94="France",L94="Netherlands",L94="Norway"),"Nine",IF(OR(L94="Belgium",L94="Germany",L94="Italy",L94="Spain",L94="Sweden"),"Fourteen",IF(L94="","Not Disclosed",IF(OR(L94="British Virgin Islands",L94="Gibraltar",L94="British Indian Ocean",L94="Barbados"),"See Note","No"))))))</f>
        <v>No</v>
      </c>
      <c r="N94" s="40" t="s">
        <v>94</v>
      </c>
      <c r="O94" s="39" t="s">
        <v>94</v>
      </c>
      <c r="P94" s="40"/>
      <c r="Q94" s="38" t="s">
        <v>93</v>
      </c>
      <c r="R94" s="39"/>
      <c r="S94" s="39"/>
      <c r="T94" s="38" t="s">
        <v>100</v>
      </c>
      <c r="U94" s="39" t="s">
        <v>94</v>
      </c>
      <c r="V94" s="39" t="s">
        <v>94</v>
      </c>
      <c r="W94" s="39" t="s">
        <v>94</v>
      </c>
      <c r="X94" s="40" t="str">
        <f>IF(AND(NOT(M94="Five"),AA94="Yes",U94="Yes",OR(T94="Email",T94="Yes"),O94="No"),"Yes","No")</f>
        <v>No</v>
      </c>
      <c r="Y94" s="39" t="s">
        <v>93</v>
      </c>
      <c r="Z94" s="39" t="s">
        <v>94</v>
      </c>
      <c r="AA94" s="40" t="s">
        <v>94</v>
      </c>
      <c r="AB94" s="38"/>
      <c r="AC94" s="39"/>
      <c r="AD94" s="39"/>
      <c r="AE94" s="39"/>
      <c r="AF94" s="39"/>
      <c r="AG94" s="39"/>
      <c r="AH94" s="40"/>
      <c r="AI94" s="38"/>
      <c r="AJ94" s="39" t="s">
        <v>94</v>
      </c>
      <c r="AK94" s="38"/>
      <c r="AL94" s="40"/>
      <c r="AM94" s="38"/>
      <c r="AN94" s="39"/>
      <c r="AO94" s="39" t="s">
        <v>101</v>
      </c>
      <c r="AP94" s="39"/>
      <c r="AQ94" s="40"/>
      <c r="AR94" s="39" t="n">
        <v>3</v>
      </c>
      <c r="AS94" s="39"/>
      <c r="AT94" s="39"/>
      <c r="AU94" s="39"/>
      <c r="AV94" s="38" t="n">
        <v>4</v>
      </c>
      <c r="AW94" s="40" t="n">
        <v>1</v>
      </c>
      <c r="AX94" s="38" t="n">
        <v>9</v>
      </c>
      <c r="AY94" s="39" t="s">
        <v>96</v>
      </c>
      <c r="AZ94" s="40" t="s">
        <v>132</v>
      </c>
      <c r="BA94" s="43" t="n">
        <v>3.64999999999999991</v>
      </c>
      <c r="BB94" s="43">
        <f>BA94/AR94</f>
        <v>1.21666666666666989</v>
      </c>
      <c r="BC94" s="39" t="s">
        <v>93</v>
      </c>
      <c r="BD94" s="40" t="n">
        <v>0</v>
      </c>
      <c r="BE94" s="38"/>
      <c r="BF94" s="39" t="s">
        <v>93</v>
      </c>
      <c r="BG94" s="40"/>
      <c r="BH94" s="38" t="s">
        <v>94</v>
      </c>
      <c r="BI94" s="39" t="s">
        <v>94</v>
      </c>
      <c r="BJ94" s="40" t="s">
        <v>94</v>
      </c>
      <c r="BK94" s="39"/>
      <c r="BL94" s="40"/>
    </row>
    <row r="95" spans="1:64">
      <c r="A95" s="37" t="s">
        <v>241</v>
      </c>
      <c r="B95" s="38">
        <f>IF(OR(M95="Five"),3,0)+IF(OR(M95="Not Disclosed"),1.5,0)+IF(OR(M95="Nine",M95="Fourteen",M95="See Note",M95="Cooperative"),1,0)+IF(OR(N95="Yes"),2,0)+IF(OR(N95="Not Disclosed"),1.5,0)+IF(OR(N95="Owned"),1,0)</f>
        <v>0</v>
      </c>
      <c r="C95" s="39">
        <f>COUNTIF(P95:S95,"Yes")+(0.5*COUNTIF(P95:S95,""))+(0.5*COUNTIF(P95:S95,"See Note"))+(3*COUNTIF(O95,"Yes"))</f>
        <v>0.5</v>
      </c>
      <c r="D95" s="40">
        <f>(3*COUNTIF(T95,"No"))+COUNTIF(U95:V95,"No")</f>
        <v>0</v>
      </c>
      <c r="E95" s="39">
        <f>COUNTIF(Y95,"No")+COUNTIF(Z95,"No")+(0.5*COUNTIF(Z95,"See Note"))+(3*COUNTIF(AA95,"No"))+COUNTIF(AI95,"Yes")+(0.5*COUNTIF(AI95,"Some"))+COUNTIF(AJ95,"Yes")+(0.5*COUNTIF(AJ95,"Some"))</f>
        <v>0.5</v>
      </c>
      <c r="F95" s="39">
        <f>(IF(OR(AN95="MPPE-128",AN95="Blowfish-64"),1,(IF(OR(AN95="See Note",AN95="Blowfish-128"),0.5,IF(OR(AN95="AES-128",AN95="AES-160",AN95="AES-192",AN95="AES-256"),0,0)))+(IF(OR(AO95="MPPE-128",AO95="Blowfish-64"),2,(IF(OR(AO95="See Note",AO95="Blowfish-128",AO95=""),1,IF(OR(AO95="AES-128",AO95="AES-160",AO95="AES-192",AO95="AES-256"),0,0)))))))+IF(OR(AP95="MS-CHAPv2",AP95="RSA-RC4",AP95="RSA-1024"),1,IF(OR(AP95="See Note",AP95=""),0.5,IF(OR(AP95="RSA-4096",AP95="RSA-2048",AP95="DH-2048",AP95="CA-4096"),0,0)))+IF(OR(AQ95="MS-CHAPv2",AQ95="RSA-RC4",AQ95="RSA-1024"),2,IF(OR(AQ95="See Note",AQ95=""),1,IF(OR(AQ95="RSA-4096",AQ95="RSA-2048",AQ95="DH-2048"),0,0)))</f>
        <v>0.5</v>
      </c>
      <c r="G95" s="39">
        <f>IF(AR95&lt;3,2,0)+IF(AS95&lt;10,1,IF(AS95="",1,0))+IF(AT95&lt;3,2,IF(AT95&lt;10,1,IF(AT95="",1,0)))</f>
        <v>0</v>
      </c>
      <c r="H95" s="38">
        <f>IF(AV95=0,0,IF(AV95&lt;5,1,IF(AV95&lt;10,2,3)))+IF(AW95=0,0,IF(AW95&lt;3,1,IF(AW95&lt;10,2,3)))+IF(AX95=0,0,IF(AX95&lt;5,1,IF(AX95&lt;10,2,3)))+IF(AY95="A",0,IF(AY95="A+",0,IF(AY95="B",1,5)))+IF(AZ95="Self",0,IF(AZ95="CloudFlare",2,IF(AZ95="Incapsula",2,3)))</f>
        <v>4</v>
      </c>
      <c r="I95" s="39">
        <f aca="1">IF(BA95&lt;PricePercentile33,0,IF(BA95&lt;PricePercentile66,1,2))+IF(BB95&lt;ConPricePercentile33,0,IF(BB95&lt;ConPricePercentile66,1,2))+IF(BC95="Free",0,IF(BC95="Yes",0,1))+IF(BD95="Free",0,IF(BD95&gt;29,0,IF(BD95&gt;13,1,IF(BD95&gt;6,2,3))))</f>
        <v>1</v>
      </c>
      <c r="J95" s="40">
        <f>IF(BE95="Yes",1,0)+IF(BF95="Yes",1,0)+IF(BG95="Yes",1,0)+IF(BH95="No",1,IF(BH95="",0,IF(BH95="Some",0.5,0)))+IF(BI95="No",1,IF(BI95="",0,IF(BI95="Some",0.5,0)))+IF(BJ95="No",1,IF(BJ95="",0,IF(BJ95="Some",0.5,0)))+IF(BK95="",0,1)+IF(BL95="",0,1)</f>
        <v>5</v>
      </c>
      <c r="K95" s="41"/>
      <c r="L95" s="42" t="s">
        <v>160</v>
      </c>
      <c r="M95" s="38" t="str">
        <f>IF(OR(L95="USA",L95="UK",L95="Canada",L95="Australia",L95="New Zealand"),"Five",(IF(OR(L95="Denmark",L95="France",L95="Netherlands",L95="Norway"),"Nine",IF(OR(L95="Belgium",L95="Germany",L95="Italy",L95="Spain",L95="Sweden"),"Fourteen",IF(L95="","Not Disclosed",IF(OR(L95="British Virgin Islands",L95="Gibraltar",L95="British Indian Ocean",L95="Barbados"),"See Note","No"))))))</f>
        <v>No</v>
      </c>
      <c r="N95" s="40" t="s">
        <v>94</v>
      </c>
      <c r="O95" s="39" t="s">
        <v>94</v>
      </c>
      <c r="P95" s="40"/>
      <c r="Q95" s="38" t="s">
        <v>94</v>
      </c>
      <c r="R95" s="39" t="s">
        <v>94</v>
      </c>
      <c r="S95" s="39" t="s">
        <v>94</v>
      </c>
      <c r="T95" s="38" t="s">
        <v>100</v>
      </c>
      <c r="U95" s="39" t="s">
        <v>93</v>
      </c>
      <c r="V95" s="39" t="s">
        <v>93</v>
      </c>
      <c r="W95" s="39" t="s">
        <v>93</v>
      </c>
      <c r="X95" s="40" t="str">
        <f>IF(AND(NOT(M95="Five"),AA95="Yes",U95="Yes",OR(T95="Email",T95="Yes"),O95="No"),"Yes","No")</f>
        <v>Yes</v>
      </c>
      <c r="Y95" s="39" t="s">
        <v>93</v>
      </c>
      <c r="Z95" s="39" t="s">
        <v>93</v>
      </c>
      <c r="AA95" s="40" t="s">
        <v>93</v>
      </c>
      <c r="AB95" s="38" t="s">
        <v>93</v>
      </c>
      <c r="AC95" s="39" t="s">
        <v>93</v>
      </c>
      <c r="AD95" s="39" t="s">
        <v>93</v>
      </c>
      <c r="AE95" s="39" t="s">
        <v>93</v>
      </c>
      <c r="AF95" s="39" t="s">
        <v>93</v>
      </c>
      <c r="AG95" s="39"/>
      <c r="AH95" s="40"/>
      <c r="AI95" s="38" t="s">
        <v>94</v>
      </c>
      <c r="AJ95" s="39" t="s">
        <v>95</v>
      </c>
      <c r="AK95" s="38" t="n">
        <v>5.36000000000000032</v>
      </c>
      <c r="AL95" s="40" t="n">
        <v>1.5</v>
      </c>
      <c r="AM95" s="38"/>
      <c r="AN95" s="39" t="s">
        <v>105</v>
      </c>
      <c r="AO95" s="39" t="s">
        <v>105</v>
      </c>
      <c r="AP95" s="39"/>
      <c r="AQ95" s="40" t="s">
        <v>145</v>
      </c>
      <c r="AR95" s="39" t="n">
        <v>6</v>
      </c>
      <c r="AS95" s="39" t="n">
        <v>61</v>
      </c>
      <c r="AT95" s="39" t="n">
        <v>1432</v>
      </c>
      <c r="AU95" s="39" t="s">
        <v>93</v>
      </c>
      <c r="AV95" s="38" t="n">
        <v>5</v>
      </c>
      <c r="AW95" s="40" t="n">
        <v>1</v>
      </c>
      <c r="AX95" s="38" t="n">
        <v>3</v>
      </c>
      <c r="AY95" s="39" t="s">
        <v>96</v>
      </c>
      <c r="AZ95" s="40" t="s">
        <v>97</v>
      </c>
      <c r="BA95" s="43" t="n">
        <v>5.75</v>
      </c>
      <c r="BB95" s="43">
        <f>BA95/AR95</f>
        <v>0.958333333333334103</v>
      </c>
      <c r="BC95" s="39" t="s">
        <v>93</v>
      </c>
      <c r="BD95" s="40" t="n">
        <v>30</v>
      </c>
      <c r="BE95" s="38"/>
      <c r="BF95" s="39" t="s">
        <v>93</v>
      </c>
      <c r="BG95" s="40"/>
      <c r="BH95" s="38" t="s">
        <v>94</v>
      </c>
      <c r="BI95" s="39" t="s">
        <v>94</v>
      </c>
      <c r="BJ95" s="40" t="s">
        <v>94</v>
      </c>
      <c r="BK95" s="39"/>
      <c r="BL95" s="40" t="s">
        <v>94</v>
      </c>
    </row>
    <row r="96" spans="1:64">
      <c r="A96" s="37" t="s">
        <v>242</v>
      </c>
      <c r="B96" s="38">
        <f>IF(OR(M96="Five"),3,0)+IF(OR(M96="Not Disclosed"),1.5,0)+IF(OR(M96="Nine",M96="Fourteen",M96="See Note",M96="Cooperative"),1,0)+IF(OR(N96="Yes"),2,0)+IF(OR(N96="Not Disclosed"),1.5,0)+IF(OR(N96="Owned"),1,0)</f>
        <v>5</v>
      </c>
      <c r="C96" s="39">
        <f>COUNTIF(P96:S96,"Yes")+(0.5*COUNTIF(P96:S96,""))+(0.5*COUNTIF(P96:S96,"See Note"))+(3*COUNTIF(O96,"Yes"))</f>
        <v>2</v>
      </c>
      <c r="D96" s="40">
        <f>(3*COUNTIF(T96,"No"))+COUNTIF(U96:V96,"No")</f>
        <v>5</v>
      </c>
      <c r="E96" s="39">
        <f>COUNTIF(Y96,"No")+COUNTIF(Z96,"No")+(0.5*COUNTIF(Z96,"See Note"))+(3*COUNTIF(AA96,"No"))+COUNTIF(AI96,"Yes")+(0.5*COUNTIF(AI96,"Some"))+COUNTIF(AJ96,"Yes")+(0.5*COUNTIF(AJ96,"Some"))</f>
        <v>5</v>
      </c>
      <c r="F96" s="39">
        <f>(IF(OR(AN96="MPPE-128",AN96="Blowfish-64"),1,(IF(OR(AN96="See Note",AN96="Blowfish-128"),0.5,IF(OR(AN96="AES-128",AN96="AES-160",AN96="AES-192",AN96="AES-256"),0,0)))+(IF(OR(AO96="MPPE-128",AO96="Blowfish-64"),2,(IF(OR(AO96="See Note",AO96="Blowfish-128",AO96=""),1,IF(OR(AO96="AES-128",AO96="AES-160",AO96="AES-192",AO96="AES-256"),0,0)))))))+IF(OR(AP96="MS-CHAPv2",AP96="RSA-RC4",AP96="RSA-1024"),1,IF(OR(AP96="See Note",AP96=""),0.5,IF(OR(AP96="RSA-4096",AP96="RSA-2048",AP96="DH-2048",AP96="CA-4096"),0,0)))+IF(OR(AQ96="MS-CHAPv2",AQ96="RSA-RC4",AQ96="RSA-1024"),2,IF(OR(AQ96="See Note",AQ96=""),1,IF(OR(AQ96="RSA-4096",AQ96="RSA-2048",AQ96="DH-2048"),0,0)))</f>
        <v>2.5</v>
      </c>
      <c r="G96" s="39">
        <f>IF(AR96&lt;3,2,0)+IF(AS96&lt;10,1,IF(AS96="",1,0))+IF(AT96&lt;3,2,IF(AT96&lt;10,1,IF(AT96="",1,0)))</f>
        <v>5</v>
      </c>
      <c r="H96" s="38">
        <f>IF(AV96=0,0,IF(AV96&lt;5,1,IF(AV96&lt;10,2,3)))+IF(AW96=0,0,IF(AW96&lt;3,1,IF(AW96&lt;10,2,3)))+IF(AX96=0,0,IF(AX96&lt;5,1,IF(AX96&lt;10,2,3)))+IF(AY96="A",0,IF(AY96="A+",0,IF(AY96="B",1,5)))+IF(AZ96="Self",0,IF(AZ96="CloudFlare",2,IF(AZ96="Incapsula",2,3)))</f>
        <v>7</v>
      </c>
      <c r="I96" s="39">
        <f aca="1">IF(BA96&lt;PricePercentile33,0,IF(BA96&lt;PricePercentile66,1,2))+IF(BB96&lt;ConPricePercentile33,0,IF(BB96&lt;ConPricePercentile66,1,2))+IF(BC96="Free",0,IF(BC96="Yes",0,1))+IF(BD96="Free",0,IF(BD96&gt;29,0,IF(BD96&gt;13,1,IF(BD96&gt;6,2,3))))</f>
        <v>1</v>
      </c>
      <c r="J96" s="40">
        <f>IF(BE96="Yes",1,0)+IF(BF96="Yes",1,0)+IF(BG96="Yes",1,0)+IF(BH96="No",1,IF(BH96="",0,IF(BH96="Some",0.5,0)))+IF(BI96="No",1,IF(BI96="",0,IF(BI96="Some",0.5,0)))+IF(BJ96="No",1,IF(BJ96="",0,IF(BJ96="Some",0.5,0)))+IF(BK96="",0,1)+IF(BL96="",0,1)</f>
        <v>0</v>
      </c>
      <c r="K96" s="41"/>
      <c r="L96" s="42" t="s">
        <v>92</v>
      </c>
      <c r="M96" s="38" t="str">
        <f>IF(OR(L96="USA",L96="UK",L96="Canada",L96="Australia",L96="New Zealand"),"Five",(IF(OR(L96="Denmark",L96="France",L96="Netherlands",L96="Norway"),"Nine",IF(OR(L96="Belgium",L96="Germany",L96="Italy",L96="Spain",L96="Sweden"),"Fourteen",IF(L96="","Not Disclosed",IF(OR(L96="British Virgin Islands",L96="Gibraltar",L96="British Indian Ocean",L96="Barbados"),"See Note","No"))))))</f>
        <v>Five</v>
      </c>
      <c r="N96" s="40" t="s">
        <v>93</v>
      </c>
      <c r="O96" s="39"/>
      <c r="P96" s="40"/>
      <c r="Q96" s="38"/>
      <c r="R96" s="39"/>
      <c r="S96" s="39"/>
      <c r="T96" s="38" t="s">
        <v>94</v>
      </c>
      <c r="U96" s="39" t="s">
        <v>94</v>
      </c>
      <c r="V96" s="39" t="s">
        <v>94</v>
      </c>
      <c r="W96" s="39" t="s">
        <v>94</v>
      </c>
      <c r="X96" s="40" t="str">
        <f>IF(AND(NOT(M96="Five"),AA96="Yes",U96="Yes",OR(T96="Email",T96="Yes"),O96="No"),"Yes","No")</f>
        <v>No</v>
      </c>
      <c r="Y96" s="39" t="s">
        <v>94</v>
      </c>
      <c r="Z96" s="39" t="s">
        <v>94</v>
      </c>
      <c r="AA96" s="40" t="s">
        <v>94</v>
      </c>
      <c r="AB96" s="38"/>
      <c r="AC96" s="39"/>
      <c r="AD96" s="39"/>
      <c r="AE96" s="39"/>
      <c r="AF96" s="39"/>
      <c r="AG96" s="39"/>
      <c r="AH96" s="40"/>
      <c r="AI96" s="38"/>
      <c r="AJ96" s="39"/>
      <c r="AK96" s="38"/>
      <c r="AL96" s="40"/>
      <c r="AM96" s="38"/>
      <c r="AN96" s="39"/>
      <c r="AO96" s="39"/>
      <c r="AP96" s="39"/>
      <c r="AQ96" s="40"/>
      <c r="AR96" s="39" t="n">
        <v>1</v>
      </c>
      <c r="AS96" s="39"/>
      <c r="AT96" s="39"/>
      <c r="AU96" s="39"/>
      <c r="AV96" s="38" t="n">
        <v>3</v>
      </c>
      <c r="AW96" s="40" t="n">
        <v>0</v>
      </c>
      <c r="AX96" s="38" t="n">
        <v>8</v>
      </c>
      <c r="AY96" s="39" t="s">
        <v>114</v>
      </c>
      <c r="AZ96" s="40" t="s">
        <v>150</v>
      </c>
      <c r="BA96" s="43" t="n">
        <v>2.5</v>
      </c>
      <c r="BB96" s="43">
        <f>BA96/AR96</f>
        <v>2.5</v>
      </c>
      <c r="BC96" s="39" t="s">
        <v>93</v>
      </c>
      <c r="BD96" s="40" t="n">
        <v>60</v>
      </c>
      <c r="BE96" s="38"/>
      <c r="BF96" s="39"/>
      <c r="BG96" s="40"/>
      <c r="BH96" s="38"/>
      <c r="BI96" s="39"/>
      <c r="BJ96" s="40"/>
      <c r="BK96" s="39"/>
      <c r="BL96" s="40"/>
    </row>
    <row r="97" spans="1:64">
      <c r="A97" s="37" t="s">
        <v>243</v>
      </c>
      <c r="B97" s="38">
        <f>IF(OR(M97="Five"),3,0)+IF(OR(M97="Not Disclosed"),1.5,0)+IF(OR(M97="Nine",M97="Fourteen",M97="See Note",M97="Cooperative"),1,0)+IF(OR(N97="Yes"),2,0)+IF(OR(N97="Not Disclosed"),1.5,0)+IF(OR(N97="Owned"),1,0)</f>
        <v>0</v>
      </c>
      <c r="C97" s="39">
        <f>COUNTIF(P97:S97,"Yes")+(0.5*COUNTIF(P97:S97,""))+(0.5*COUNTIF(P97:S97,"See Note"))+(3*COUNTIF(O97,"Yes"))</f>
        <v>2</v>
      </c>
      <c r="D97" s="40">
        <f>(3*COUNTIF(T97,"No"))+COUNTIF(U97:V97,"No")</f>
        <v>1</v>
      </c>
      <c r="E97" s="39">
        <f>COUNTIF(Y97,"No")+COUNTIF(Z97,"No")+(0.5*COUNTIF(Z97,"See Note"))+(3*COUNTIF(AA97,"No"))+COUNTIF(AI97,"Yes")+(0.5*COUNTIF(AI97,"Some"))+COUNTIF(AJ97,"Yes")+(0.5*COUNTIF(AJ97,"Some"))</f>
        <v>2</v>
      </c>
      <c r="F97" s="39">
        <f>(IF(OR(AN97="MPPE-128",AN97="Blowfish-64"),1,(IF(OR(AN97="See Note",AN97="Blowfish-128"),0.5,IF(OR(AN97="AES-128",AN97="AES-160",AN97="AES-192",AN97="AES-256"),0,0)))+(IF(OR(AO97="MPPE-128",AO97="Blowfish-64"),2,(IF(OR(AO97="See Note",AO97="Blowfish-128",AO97=""),1,IF(OR(AO97="AES-128",AO97="AES-160",AO97="AES-192",AO97="AES-256"),0,0)))))))+IF(OR(AP97="MS-CHAPv2",AP97="RSA-RC4",AP97="RSA-1024"),1,IF(OR(AP97="See Note",AP97=""),0.5,IF(OR(AP97="RSA-4096",AP97="RSA-2048",AP97="DH-2048",AP97="CA-4096"),0,0)))+IF(OR(AQ97="MS-CHAPv2",AQ97="RSA-RC4",AQ97="RSA-1024"),2,IF(OR(AQ97="See Note",AQ97=""),1,IF(OR(AQ97="RSA-4096",AQ97="RSA-2048",AQ97="DH-2048"),0,0)))</f>
        <v>1.5</v>
      </c>
      <c r="G97" s="39">
        <f>IF(AR97&lt;3,2,0)+IF(AS97&lt;10,1,IF(AS97="",1,0))+IF(AT97&lt;3,2,IF(AT97&lt;10,1,IF(AT97="",1,0)))</f>
        <v>2</v>
      </c>
      <c r="H97" s="38">
        <f>IF(AV97=0,0,IF(AV97&lt;5,1,IF(AV97&lt;10,2,3)))+IF(AW97=0,0,IF(AW97&lt;3,1,IF(AW97&lt;10,2,3)))+IF(AX97=0,0,IF(AX97&lt;5,1,IF(AX97&lt;10,2,3)))+IF(AY97="A",0,IF(AY97="A+",0,IF(AY97="B",1,5)))+IF(AZ97="Self",0,IF(AZ97="CloudFlare",2,IF(AZ97="Incapsula",2,3)))</f>
        <v>2</v>
      </c>
      <c r="I97" s="39">
        <f aca="1">IF(BA97&lt;PricePercentile33,0,IF(BA97&lt;PricePercentile66,1,2))+IF(BB97&lt;ConPricePercentile33,0,IF(BB97&lt;ConPricePercentile66,1,2))+IF(BC97="Free",0,IF(BC97="Yes",0,1))+IF(BD97="Free",0,IF(BD97&gt;29,0,IF(BD97&gt;13,1,IF(BD97&gt;6,2,3))))</f>
        <v>6</v>
      </c>
      <c r="J97" s="40">
        <f>IF(BE97="Yes",1,0)+IF(BF97="Yes",1,0)+IF(BG97="Yes",1,0)+IF(BH97="No",1,IF(BH97="",0,IF(BH97="Some",0.5,0)))+IF(BI97="No",1,IF(BI97="",0,IF(BI97="Some",0.5,0)))+IF(BJ97="No",1,IF(BJ97="",0,IF(BJ97="Some",0.5,0)))+IF(BK97="",0,1)+IF(BL97="",0,1)</f>
        <v>1</v>
      </c>
      <c r="K97" s="41"/>
      <c r="L97" s="42" t="s">
        <v>244</v>
      </c>
      <c r="M97" s="38" t="str">
        <f>IF(OR(L97="USA",L97="UK",L97="Canada",L97="Australia",L97="New Zealand"),"Five",(IF(OR(L97="Denmark",L97="France",L97="Netherlands",L97="Norway"),"Nine",IF(OR(L97="Belgium",L97="Germany",L97="Italy",L97="Spain",L97="Sweden"),"Fourteen",IF(L97="","Not Disclosed",IF(OR(L97="British Virgin Islands",L97="Gibraltar",L97="British Indian Ocean",L97="Barbados"),"See Note","No"))))))</f>
        <v>No</v>
      </c>
      <c r="N97" s="40" t="s">
        <v>94</v>
      </c>
      <c r="O97" s="39"/>
      <c r="P97" s="40"/>
      <c r="Q97" s="38"/>
      <c r="R97" s="39"/>
      <c r="S97" s="39"/>
      <c r="T97" s="38" t="s">
        <v>100</v>
      </c>
      <c r="U97" s="39" t="s">
        <v>93</v>
      </c>
      <c r="V97" s="39" t="s">
        <v>94</v>
      </c>
      <c r="W97" s="39" t="s">
        <v>93</v>
      </c>
      <c r="X97" s="40" t="str">
        <f>IF(AND(NOT(M97="Five"),AA97="Yes",U97="Yes",OR(T97="Email",T97="Yes"),O97="No"),"Yes","No")</f>
        <v>No</v>
      </c>
      <c r="Y97" s="39" t="s">
        <v>94</v>
      </c>
      <c r="Z97" s="39" t="s">
        <v>94</v>
      </c>
      <c r="AA97" s="40" t="s">
        <v>93</v>
      </c>
      <c r="AB97" s="38"/>
      <c r="AC97" s="39" t="s">
        <v>93</v>
      </c>
      <c r="AD97" s="39"/>
      <c r="AE97" s="39" t="s">
        <v>93</v>
      </c>
      <c r="AF97" s="39" t="s">
        <v>93</v>
      </c>
      <c r="AG97" s="39"/>
      <c r="AH97" s="40" t="s">
        <v>93</v>
      </c>
      <c r="AI97" s="38"/>
      <c r="AJ97" s="39" t="s">
        <v>94</v>
      </c>
      <c r="AK97" s="38"/>
      <c r="AL97" s="40"/>
      <c r="AM97" s="38"/>
      <c r="AN97" s="39"/>
      <c r="AO97" s="39" t="s">
        <v>105</v>
      </c>
      <c r="AP97" s="39"/>
      <c r="AQ97" s="40"/>
      <c r="AR97" s="39" t="n">
        <v>1</v>
      </c>
      <c r="AS97" s="39" t="n">
        <v>34</v>
      </c>
      <c r="AT97" s="39" t="n">
        <v>51</v>
      </c>
      <c r="AU97" s="39"/>
      <c r="AV97" s="38" t="n">
        <v>0</v>
      </c>
      <c r="AW97" s="40" t="n">
        <v>1</v>
      </c>
      <c r="AX97" s="38" t="n">
        <v>3</v>
      </c>
      <c r="AY97" s="39" t="s">
        <v>102</v>
      </c>
      <c r="AZ97" s="40" t="s">
        <v>97</v>
      </c>
      <c r="BA97" s="43" t="n">
        <v>3.33999999999999986</v>
      </c>
      <c r="BB97" s="43">
        <f>BA97/AR97</f>
        <v>3.33999999999999986</v>
      </c>
      <c r="BC97" s="39" t="s">
        <v>94</v>
      </c>
      <c r="BD97" s="40" t="n">
        <v>3</v>
      </c>
      <c r="BE97" s="38"/>
      <c r="BF97" s="39" t="s">
        <v>93</v>
      </c>
      <c r="BG97" s="40"/>
      <c r="BH97" s="38"/>
      <c r="BI97" s="39"/>
      <c r="BJ97" s="40"/>
      <c r="BK97" s="39"/>
      <c r="BL97" s="40"/>
    </row>
    <row r="98" spans="1:64">
      <c r="A98" s="37" t="s">
        <v>245</v>
      </c>
      <c r="B98" s="38">
        <f>IF(OR(M98="Five"),3,0)+IF(OR(M98="Not Disclosed"),1.5,0)+IF(OR(M98="Nine",M98="Fourteen",M98="See Note",M98="Cooperative"),1,0)+IF(OR(N98="Yes"),2,0)+IF(OR(N98="Not Disclosed"),1.5,0)+IF(OR(N98="Owned"),1,0)</f>
        <v>5</v>
      </c>
      <c r="C98" s="39">
        <f>COUNTIF(P98:S98,"Yes")+(0.5*COUNTIF(P98:S98,""))+(0.5*COUNTIF(P98:S98,"See Note"))+(3*COUNTIF(O98,"Yes"))</f>
        <v>1.5</v>
      </c>
      <c r="D98" s="40">
        <f>(3*COUNTIF(T98,"No"))+COUNTIF(U98:V98,"No")</f>
        <v>1</v>
      </c>
      <c r="E98" s="39">
        <f>COUNTIF(Y98,"No")+COUNTIF(Z98,"No")+(0.5*COUNTIF(Z98,"See Note"))+(3*COUNTIF(AA98,"No"))+COUNTIF(AI98,"Yes")+(0.5*COUNTIF(AI98,"Some"))+COUNTIF(AJ98,"Yes")+(0.5*COUNTIF(AJ98,"Some"))</f>
        <v>2</v>
      </c>
      <c r="F98" s="39">
        <f>(IF(OR(AN98="MPPE-128",AN98="Blowfish-64"),1,(IF(OR(AN98="See Note",AN98="Blowfish-128"),0.5,IF(OR(AN98="AES-128",AN98="AES-160",AN98="AES-192",AN98="AES-256"),0,0)))+(IF(OR(AO98="MPPE-128",AO98="Blowfish-64"),2,(IF(OR(AO98="See Note",AO98="Blowfish-128",AO98=""),1,IF(OR(AO98="AES-128",AO98="AES-160",AO98="AES-192",AO98="AES-256"),0,0)))))))+IF(OR(AP98="MS-CHAPv2",AP98="RSA-RC4",AP98="RSA-1024"),1,IF(OR(AP98="See Note",AP98=""),0.5,IF(OR(AP98="RSA-4096",AP98="RSA-2048",AP98="DH-2048",AP98="CA-4096"),0,0)))+IF(OR(AQ98="MS-CHAPv2",AQ98="RSA-RC4",AQ98="RSA-1024"),2,IF(OR(AQ98="See Note",AQ98=""),1,IF(OR(AQ98="RSA-4096",AQ98="RSA-2048",AQ98="DH-2048"),0,0)))</f>
        <v>2.5</v>
      </c>
      <c r="G98" s="39">
        <f>IF(AR98&lt;3,2,0)+IF(AS98&lt;10,1,IF(AS98="",1,0))+IF(AT98&lt;3,2,IF(AT98&lt;10,1,IF(AT98="",1,0)))</f>
        <v>0</v>
      </c>
      <c r="H98" s="38">
        <f>IF(AV98=0,0,IF(AV98&lt;5,1,IF(AV98&lt;10,2,3)))+IF(AW98=0,0,IF(AW98&lt;3,1,IF(AW98&lt;10,2,3)))+IF(AX98=0,0,IF(AX98&lt;5,1,IF(AX98&lt;10,2,3)))+IF(AY98="A",0,IF(AY98="A+",0,IF(AY98="B",1,5)))+IF(AZ98="Self",0,IF(AZ98="CloudFlare",2,IF(AZ98="Incapsula",2,3)))</f>
        <v>4</v>
      </c>
      <c r="I98" s="39">
        <f aca="1">IF(BA98&lt;PricePercentile33,0,IF(BA98&lt;PricePercentile66,1,2))+IF(BB98&lt;ConPricePercentile33,0,IF(BB98&lt;ConPricePercentile66,1,2))+IF(BC98="Free",0,IF(BC98="Yes",0,1))+IF(BD98="Free",0,IF(BD98&gt;29,0,IF(BD98&gt;13,1,IF(BD98&gt;6,2,3))))</f>
        <v>3</v>
      </c>
      <c r="J98" s="40">
        <f>IF(BE98="Yes",1,0)+IF(BF98="Yes",1,0)+IF(BG98="Yes",1,0)+IF(BH98="No",1,IF(BH98="",0,IF(BH98="Some",0.5,0)))+IF(BI98="No",1,IF(BI98="",0,IF(BI98="Some",0.5,0)))+IF(BJ98="No",1,IF(BJ98="",0,IF(BJ98="Some",0.5,0)))+IF(BK98="",0,1)+IF(BL98="",0,1)</f>
        <v>3</v>
      </c>
      <c r="K98" s="41"/>
      <c r="L98" s="42" t="s">
        <v>92</v>
      </c>
      <c r="M98" s="38" t="str">
        <f>IF(OR(L98="USA",L98="UK",L98="Canada",L98="Australia",L98="New Zealand"),"Five",(IF(OR(L98="Denmark",L98="France",L98="Netherlands",L98="Norway"),"Nine",IF(OR(L98="Belgium",L98="Germany",L98="Italy",L98="Spain",L98="Sweden"),"Fourteen",IF(L98="","Not Disclosed",IF(OR(L98="British Virgin Islands",L98="Gibraltar",L98="British Indian Ocean",L98="Barbados"),"See Note","No"))))))</f>
        <v>Five</v>
      </c>
      <c r="N98" s="40" t="s">
        <v>93</v>
      </c>
      <c r="O98" s="39"/>
      <c r="P98" s="40"/>
      <c r="Q98" s="38" t="s">
        <v>94</v>
      </c>
      <c r="R98" s="39" t="s">
        <v>93</v>
      </c>
      <c r="S98" s="39" t="s">
        <v>94</v>
      </c>
      <c r="T98" s="38" t="s">
        <v>100</v>
      </c>
      <c r="U98" s="39" t="s">
        <v>93</v>
      </c>
      <c r="V98" s="39" t="s">
        <v>94</v>
      </c>
      <c r="W98" s="39" t="s">
        <v>94</v>
      </c>
      <c r="X98" s="40" t="str">
        <f>IF(AND(NOT(M98="Five"),AA98="Yes",U98="Yes",OR(T98="Email",T98="Yes"),O98="No"),"Yes","No")</f>
        <v>No</v>
      </c>
      <c r="Y98" s="39" t="s">
        <v>93</v>
      </c>
      <c r="Z98" s="39" t="s">
        <v>94</v>
      </c>
      <c r="AA98" s="40" t="s">
        <v>93</v>
      </c>
      <c r="AB98" s="38"/>
      <c r="AC98" s="39"/>
      <c r="AD98" s="39"/>
      <c r="AE98" s="39"/>
      <c r="AF98" s="39"/>
      <c r="AG98" s="39"/>
      <c r="AH98" s="40"/>
      <c r="AI98" s="38" t="s">
        <v>93</v>
      </c>
      <c r="AJ98" s="39" t="s">
        <v>94</v>
      </c>
      <c r="AK98" s="38"/>
      <c r="AL98" s="40"/>
      <c r="AM98" s="38"/>
      <c r="AN98" s="39"/>
      <c r="AO98" s="39" t="s">
        <v>101</v>
      </c>
      <c r="AP98" s="39"/>
      <c r="AQ98" s="40"/>
      <c r="AR98" s="39" t="n">
        <v>5</v>
      </c>
      <c r="AS98" s="39" t="n">
        <v>44</v>
      </c>
      <c r="AT98" s="39" t="n">
        <v>108</v>
      </c>
      <c r="AU98" s="39"/>
      <c r="AV98" s="38" t="n">
        <v>4</v>
      </c>
      <c r="AW98" s="40" t="n">
        <v>1</v>
      </c>
      <c r="AX98" s="38" t="n">
        <v>7</v>
      </c>
      <c r="AY98" s="39" t="s">
        <v>96</v>
      </c>
      <c r="AZ98" s="40" t="s">
        <v>97</v>
      </c>
      <c r="BA98" s="43" t="n">
        <v>2.5</v>
      </c>
      <c r="BB98" s="43">
        <f>BA98/AR98</f>
        <v>0.5</v>
      </c>
      <c r="BC98" s="39" t="s">
        <v>94</v>
      </c>
      <c r="BD98" s="40" t="n">
        <v>7</v>
      </c>
      <c r="BE98" s="38"/>
      <c r="BF98" s="39"/>
      <c r="BG98" s="40"/>
      <c r="BH98" s="38" t="s">
        <v>94</v>
      </c>
      <c r="BI98" s="39" t="s">
        <v>94</v>
      </c>
      <c r="BJ98" s="40" t="s">
        <v>94</v>
      </c>
      <c r="BK98" s="39"/>
      <c r="BL98" s="40"/>
    </row>
    <row r="99" spans="1:64">
      <c r="A99" s="37" t="s">
        <v>246</v>
      </c>
      <c r="B99" s="38">
        <f>IF(OR(M99="Five"),3,0)+IF(OR(M99="Not Disclosed"),1.5,0)+IF(OR(M99="Nine",M99="Fourteen",M99="See Note",M99="Cooperative"),1,0)+IF(OR(N99="Yes"),2,0)+IF(OR(N99="Not Disclosed"),1.5,0)+IF(OR(N99="Owned"),1,0)</f>
        <v>0</v>
      </c>
      <c r="C99" s="39">
        <f>COUNTIF(P99:S99,"Yes")+(0.5*COUNTIF(P99:S99,""))+(0.5*COUNTIF(P99:S99,"See Note"))+(3*COUNTIF(O99,"Yes"))</f>
        <v>1.5</v>
      </c>
      <c r="D99" s="40">
        <f>(3*COUNTIF(T99,"No"))+COUNTIF(U99:V99,"No")</f>
        <v>1</v>
      </c>
      <c r="E99" s="39">
        <f>COUNTIF(Y99,"No")+COUNTIF(Z99,"No")+(0.5*COUNTIF(Z99,"See Note"))+(3*COUNTIF(AA99,"No"))+COUNTIF(AI99,"Yes")+(0.5*COUNTIF(AI99,"Some"))+COUNTIF(AJ99,"Yes")+(0.5*COUNTIF(AJ99,"Some"))</f>
        <v>1</v>
      </c>
      <c r="F99" s="39">
        <f>(IF(OR(AN99="MPPE-128",AN99="Blowfish-64"),1,(IF(OR(AN99="See Note",AN99="Blowfish-128"),0.5,IF(OR(AN99="AES-128",AN99="AES-160",AN99="AES-192",AN99="AES-256"),0,0)))+(IF(OR(AO99="MPPE-128",AO99="Blowfish-64"),2,(IF(OR(AO99="See Note",AO99="Blowfish-128",AO99=""),1,IF(OR(AO99="AES-128",AO99="AES-160",AO99="AES-192",AO99="AES-256"),0,0)))))))+IF(OR(AP99="MS-CHAPv2",AP99="RSA-RC4",AP99="RSA-1024"),1,IF(OR(AP99="See Note",AP99=""),0.5,IF(OR(AP99="RSA-4096",AP99="RSA-2048",AP99="DH-2048",AP99="CA-4096"),0,0)))+IF(OR(AQ99="MS-CHAPv2",AQ99="RSA-RC4",AQ99="RSA-1024"),2,IF(OR(AQ99="See Note",AQ99=""),1,IF(OR(AQ99="RSA-4096",AQ99="RSA-2048",AQ99="DH-2048"),0,0)))</f>
        <v>1.5</v>
      </c>
      <c r="G99" s="39">
        <f>IF(AR99&lt;3,2,0)+IF(AS99&lt;10,1,IF(AS99="",1,0))+IF(AT99&lt;3,2,IF(AT99&lt;10,1,IF(AT99="",1,0)))</f>
        <v>0</v>
      </c>
      <c r="H99" s="38">
        <f>IF(AV99=0,0,IF(AV99&lt;5,1,IF(AV99&lt;10,2,3)))+IF(AW99=0,0,IF(AW99&lt;3,1,IF(AW99&lt;10,2,3)))+IF(AX99=0,0,IF(AX99&lt;5,1,IF(AX99&lt;10,2,3)))+IF(AY99="A",0,IF(AY99="A+",0,IF(AY99="B",1,5)))+IF(AZ99="Self",0,IF(AZ99="CloudFlare",2,IF(AZ99="Incapsula",2,3)))</f>
        <v>9</v>
      </c>
      <c r="I99" s="39">
        <f aca="1">IF(BA99&lt;PricePercentile33,0,IF(BA99&lt;PricePercentile66,1,2))+IF(BB99&lt;ConPricePercentile33,0,IF(BB99&lt;ConPricePercentile66,1,2))+IF(BC99="Free",0,IF(BC99="Yes",0,1))+IF(BD99="Free",0,IF(BD99&gt;29,0,IF(BD99&gt;13,1,IF(BD99&gt;6,2,3))))</f>
        <v>4</v>
      </c>
      <c r="J99" s="40">
        <f>IF(BE99="Yes",1,0)+IF(BF99="Yes",1,0)+IF(BG99="Yes",1,0)+IF(BH99="No",1,IF(BH99="",0,IF(BH99="Some",0.5,0)))+IF(BI99="No",1,IF(BI99="",0,IF(BI99="Some",0.5,0)))+IF(BJ99="No",1,IF(BJ99="",0,IF(BJ99="Some",0.5,0)))+IF(BK99="",0,1)+IF(BL99="",0,1)</f>
        <v>6</v>
      </c>
      <c r="K99" s="41"/>
      <c r="L99" s="42" t="s">
        <v>131</v>
      </c>
      <c r="M99" s="38" t="str">
        <f>IF(OR(L99="USA",L99="UK",L99="Canada",L99="Australia",L99="New Zealand"),"Five",(IF(OR(L99="Denmark",L99="France",L99="Netherlands",L99="Norway"),"Nine",IF(OR(L99="Belgium",L99="Germany",L99="Italy",L99="Spain",L99="Sweden"),"Fourteen",IF(L99="","Not Disclosed",IF(OR(L99="British Virgin Islands",L99="Gibraltar",L99="British Indian Ocean",L99="Barbados"),"See Note","No"))))))</f>
        <v>No</v>
      </c>
      <c r="N99" s="40" t="s">
        <v>94</v>
      </c>
      <c r="O99" s="39" t="s">
        <v>94</v>
      </c>
      <c r="P99" s="40"/>
      <c r="Q99" s="38"/>
      <c r="R99" s="39"/>
      <c r="S99" s="39" t="s">
        <v>94</v>
      </c>
      <c r="T99" s="38" t="s">
        <v>100</v>
      </c>
      <c r="U99" s="39" t="s">
        <v>93</v>
      </c>
      <c r="V99" s="39" t="s">
        <v>94</v>
      </c>
      <c r="W99" s="39" t="s">
        <v>94</v>
      </c>
      <c r="X99" s="40" t="str">
        <f>IF(AND(NOT(M99="Five"),AA99="Yes",U99="Yes",OR(T99="Email",T99="Yes"),O99="No"),"Yes","No")</f>
        <v>Yes</v>
      </c>
      <c r="Y99" s="39" t="s">
        <v>93</v>
      </c>
      <c r="Z99" s="39" t="s">
        <v>94</v>
      </c>
      <c r="AA99" s="40" t="s">
        <v>93</v>
      </c>
      <c r="AB99" s="38"/>
      <c r="AC99" s="39" t="s">
        <v>93</v>
      </c>
      <c r="AD99" s="39"/>
      <c r="AE99" s="39"/>
      <c r="AF99" s="39"/>
      <c r="AG99" s="39"/>
      <c r="AH99" s="40" t="s">
        <v>93</v>
      </c>
      <c r="AI99" s="38"/>
      <c r="AJ99" s="39"/>
      <c r="AK99" s="38"/>
      <c r="AL99" s="40"/>
      <c r="AM99" s="38"/>
      <c r="AN99" s="39"/>
      <c r="AO99" s="39" t="s">
        <v>105</v>
      </c>
      <c r="AP99" s="39"/>
      <c r="AQ99" s="40"/>
      <c r="AR99" s="39" t="n">
        <v>3</v>
      </c>
      <c r="AS99" s="39" t="n">
        <v>59</v>
      </c>
      <c r="AT99" s="39" t="n">
        <v>390</v>
      </c>
      <c r="AU99" s="39"/>
      <c r="AV99" s="38" t="n">
        <v>1</v>
      </c>
      <c r="AW99" s="40" t="n">
        <v>2</v>
      </c>
      <c r="AX99" s="38" t="n">
        <v>9</v>
      </c>
      <c r="AY99" s="39" t="s">
        <v>109</v>
      </c>
      <c r="AZ99" s="40" t="s">
        <v>97</v>
      </c>
      <c r="BA99" s="43" t="n">
        <v>4</v>
      </c>
      <c r="BB99" s="43">
        <f>BA99/AR99</f>
        <v>1.33333333333332993</v>
      </c>
      <c r="BC99" s="44" t="s">
        <v>94</v>
      </c>
      <c r="BD99" s="45" t="n">
        <v>7</v>
      </c>
      <c r="BE99" s="38"/>
      <c r="BF99" s="39" t="s">
        <v>93</v>
      </c>
      <c r="BG99" s="40"/>
      <c r="BH99" s="38" t="s">
        <v>94</v>
      </c>
      <c r="BI99" s="39" t="s">
        <v>94</v>
      </c>
      <c r="BJ99" s="40" t="s">
        <v>94</v>
      </c>
      <c r="BK99" s="39" t="s">
        <v>94</v>
      </c>
      <c r="BL99" s="40" t="s">
        <v>94</v>
      </c>
    </row>
    <row r="100" spans="1:64">
      <c r="A100" s="37" t="s">
        <v>247</v>
      </c>
      <c r="B100" s="38">
        <f>IF(OR(M100="Five"),3,0)+IF(OR(M100="Not Disclosed"),1.5,0)+IF(OR(M100="Nine",M100="Fourteen",M100="See Note",M100="Cooperative"),1,0)+IF(OR(N100="Yes"),2,0)+IF(OR(N100="Not Disclosed"),1.5,0)+IF(OR(N100="Owned"),1,0)</f>
        <v>1</v>
      </c>
      <c r="C100" s="39">
        <f>COUNTIF(P100:S100,"Yes")+(0.5*COUNTIF(P100:S100,""))+(0.5*COUNTIF(P100:S100,"See Note"))+(3*COUNTIF(O100,"Yes"))</f>
        <v>7</v>
      </c>
      <c r="D100" s="40">
        <f>(3*COUNTIF(T100,"No"))+COUNTIF(U100:V100,"No")</f>
        <v>2</v>
      </c>
      <c r="E100" s="39">
        <f>COUNTIF(Y100,"No")+COUNTIF(Z100,"No")+(0.5*COUNTIF(Z100,"See Note"))+(3*COUNTIF(AA100,"No"))+COUNTIF(AI100,"Yes")+(0.5*COUNTIF(AI100,"Some"))+COUNTIF(AJ100,"Yes")+(0.5*COUNTIF(AJ100,"Some"))</f>
        <v>2</v>
      </c>
      <c r="F100" s="39">
        <f>(IF(OR(AN100="MPPE-128",AN100="Blowfish-64"),1,(IF(OR(AN100="See Note",AN100="Blowfish-128"),0.5,IF(OR(AN100="AES-128",AN100="AES-160",AN100="AES-192",AN100="AES-256"),0,0)))+(IF(OR(AO100="MPPE-128",AO100="Blowfish-64"),2,(IF(OR(AO100="See Note",AO100="Blowfish-128",AO100=""),1,IF(OR(AO100="AES-128",AO100="AES-160",AO100="AES-192",AO100="AES-256"),0,0)))))))+IF(OR(AP100="MS-CHAPv2",AP100="RSA-RC4",AP100="RSA-1024"),1,IF(OR(AP100="See Note",AP100=""),0.5,IF(OR(AP100="RSA-4096",AP100="RSA-2048",AP100="DH-2048",AP100="CA-4096"),0,0)))+IF(OR(AQ100="MS-CHAPv2",AQ100="RSA-RC4",AQ100="RSA-1024"),2,IF(OR(AQ100="See Note",AQ100=""),1,IF(OR(AQ100="RSA-4096",AQ100="RSA-2048",AQ100="DH-2048"),0,0)))</f>
        <v>2.5</v>
      </c>
      <c r="G100" s="39">
        <f>IF(AR100&lt;3,2,0)+IF(AS100&lt;10,1,IF(AS100="",1,0))+IF(AT100&lt;3,2,IF(AT100&lt;10,1,IF(AT100="",1,0)))</f>
        <v>3</v>
      </c>
      <c r="H100" s="38">
        <f>IF(AV100=0,0,IF(AV100&lt;5,1,IF(AV100&lt;10,2,3)))+IF(AW100=0,0,IF(AW100&lt;3,1,IF(AW100&lt;10,2,3)))+IF(AX100=0,0,IF(AX100&lt;5,1,IF(AX100&lt;10,2,3)))+IF(AY100="A",0,IF(AY100="A+",0,IF(AY100="B",1,5)))+IF(AZ100="Self",0,IF(AZ100="CloudFlare",2,IF(AZ100="Incapsula",2,3)))</f>
        <v>7</v>
      </c>
      <c r="I100" s="39">
        <f aca="1">IF(BA100&lt;PricePercentile33,0,IF(BA100&lt;PricePercentile66,1,2))+IF(BB100&lt;ConPricePercentile33,0,IF(BB100&lt;ConPricePercentile66,1,2))+IF(BC100="Free",0,IF(BC100="Yes",0,1))+IF(BD100="Free",0,IF(BD100&gt;29,0,IF(BD100&gt;13,1,IF(BD100&gt;6,2,3))))</f>
        <v>0</v>
      </c>
      <c r="J100" s="40">
        <f>IF(BE100="Yes",1,0)+IF(BF100="Yes",1,0)+IF(BG100="Yes",1,0)+IF(BH100="No",1,IF(BH100="",0,IF(BH100="Some",0.5,0)))+IF(BI100="No",1,IF(BI100="",0,IF(BI100="Some",0.5,0)))+IF(BJ100="No",1,IF(BJ100="",0,IF(BJ100="Some",0.5,0)))+IF(BK100="",0,1)+IF(BL100="",0,1)</f>
        <v>0</v>
      </c>
      <c r="K100" s="41"/>
      <c r="L100" s="42" t="s">
        <v>248</v>
      </c>
      <c r="M100" s="38" t="str">
        <f>IF(OR(L100="USA",L100="UK",L100="Canada",L100="Australia",L100="New Zealand"),"Five",(IF(OR(L100="Denmark",L100="France",L100="Netherlands",L100="Norway"),"Nine",IF(OR(L100="Belgium",L100="Germany",L100="Italy",L100="Spain",L100="Sweden"),"Fourteen",IF(L100="","Not Disclosed",IF(OR(L100="British Virgin Islands",L100="Gibraltar",L100="British Indian Ocean",L100="Barbados"),"See Note","No"))))))</f>
        <v>Nine</v>
      </c>
      <c r="N100" s="40" t="s">
        <v>94</v>
      </c>
      <c r="O100" s="39" t="s">
        <v>93</v>
      </c>
      <c r="P100" s="40" t="s">
        <v>93</v>
      </c>
      <c r="Q100" s="38" t="s">
        <v>93</v>
      </c>
      <c r="R100" s="39" t="s">
        <v>93</v>
      </c>
      <c r="S100" s="39" t="s">
        <v>93</v>
      </c>
      <c r="T100" s="38" t="s">
        <v>93</v>
      </c>
      <c r="U100" s="39" t="s">
        <v>94</v>
      </c>
      <c r="V100" s="39" t="s">
        <v>94</v>
      </c>
      <c r="W100" s="39" t="s">
        <v>94</v>
      </c>
      <c r="X100" s="40" t="str">
        <f>IF(AND(NOT(M100="Five"),AA100="Yes",U100="Yes",OR(T100="Email",T100="Yes"),O100="No"),"Yes","No")</f>
        <v>No</v>
      </c>
      <c r="Y100" s="39" t="s">
        <v>94</v>
      </c>
      <c r="Z100" s="39" t="s">
        <v>94</v>
      </c>
      <c r="AA100" s="40" t="s">
        <v>93</v>
      </c>
      <c r="AB100" s="38"/>
      <c r="AC100" s="39"/>
      <c r="AD100" s="39"/>
      <c r="AE100" s="39"/>
      <c r="AF100" s="39"/>
      <c r="AG100" s="39"/>
      <c r="AH100" s="40"/>
      <c r="AI100" s="38"/>
      <c r="AJ100" s="39"/>
      <c r="AK100" s="38"/>
      <c r="AL100" s="40"/>
      <c r="AM100" s="38"/>
      <c r="AN100" s="39"/>
      <c r="AO100" s="39"/>
      <c r="AP100" s="39"/>
      <c r="AQ100" s="40"/>
      <c r="AR100" s="39" t="n">
        <v>25</v>
      </c>
      <c r="AS100" s="39"/>
      <c r="AT100" s="39"/>
      <c r="AU100" s="39" t="s">
        <v>94</v>
      </c>
      <c r="AV100" s="38" t="n">
        <v>0</v>
      </c>
      <c r="AW100" s="40" t="n">
        <v>1</v>
      </c>
      <c r="AX100" s="38" t="n">
        <v>12</v>
      </c>
      <c r="AY100" s="39" t="s">
        <v>96</v>
      </c>
      <c r="AZ100" s="40" t="s">
        <v>150</v>
      </c>
      <c r="BA100" s="43" t="n">
        <v>0</v>
      </c>
      <c r="BB100" s="43">
        <f>BA100/AR100</f>
        <v>0</v>
      </c>
      <c r="BC100" s="44" t="s">
        <v>129</v>
      </c>
      <c r="BD100" s="45" t="s">
        <v>129</v>
      </c>
      <c r="BE100" s="38"/>
      <c r="BF100" s="39"/>
      <c r="BG100" s="40"/>
      <c r="BH100" s="38"/>
      <c r="BI100" s="39"/>
      <c r="BJ100" s="40"/>
      <c r="BK100" s="39"/>
      <c r="BL100" s="40"/>
    </row>
    <row r="101" spans="1:64">
      <c r="A101" s="37" t="s">
        <v>249</v>
      </c>
      <c r="B101" s="38">
        <f>IF(OR(M101="Five"),3,0)+IF(OR(M101="Not Disclosed"),1.5,0)+IF(OR(M101="Nine",M101="Fourteen",M101="See Note",M101="Cooperative"),1,0)+IF(OR(N101="Yes"),2,0)+IF(OR(N101="Not Disclosed"),1.5,0)+IF(OR(N101="Owned"),1,0)</f>
        <v>5</v>
      </c>
      <c r="C101" s="39">
        <f>COUNTIF(P101:S101,"Yes")+(0.5*COUNTIF(P101:S101,""))+(0.5*COUNTIF(P101:S101,"See Note"))+(3*COUNTIF(O101,"Yes"))</f>
        <v>2</v>
      </c>
      <c r="D101" s="40">
        <f>(3*COUNTIF(T101,"No"))+COUNTIF(U101:V101,"No")</f>
        <v>2</v>
      </c>
      <c r="E101" s="39">
        <f>COUNTIF(Y101,"No")+COUNTIF(Z101,"No")+(0.5*COUNTIF(Z101,"See Note"))+(3*COUNTIF(AA101,"No"))+COUNTIF(AI101,"Yes")+(0.5*COUNTIF(AI101,"Some"))+COUNTIF(AJ101,"Yes")+(0.5*COUNTIF(AJ101,"Some"))</f>
        <v>1</v>
      </c>
      <c r="F101" s="39">
        <f>(IF(OR(AN101="MPPE-128",AN101="Blowfish-64"),1,(IF(OR(AN101="See Note",AN101="Blowfish-128"),0.5,IF(OR(AN101="AES-128",AN101="AES-160",AN101="AES-192",AN101="AES-256"),0,0)))+(IF(OR(AO101="MPPE-128",AO101="Blowfish-64"),2,(IF(OR(AO101="See Note",AO101="Blowfish-128",AO101=""),1,IF(OR(AO101="AES-128",AO101="AES-160",AO101="AES-192",AO101="AES-256"),0,0)))))))+IF(OR(AP101="MS-CHAPv2",AP101="RSA-RC4",AP101="RSA-1024"),1,IF(OR(AP101="See Note",AP101=""),0.5,IF(OR(AP101="RSA-4096",AP101="RSA-2048",AP101="DH-2048",AP101="CA-4096"),0,0)))+IF(OR(AQ101="MS-CHAPv2",AQ101="RSA-RC4",AQ101="RSA-1024"),2,IF(OR(AQ101="See Note",AQ101=""),1,IF(OR(AQ101="RSA-4096",AQ101="RSA-2048",AQ101="DH-2048"),0,0)))</f>
        <v>2.5</v>
      </c>
      <c r="G101" s="39">
        <f>IF(AR101&lt;3,2,0)+IF(AS101&lt;10,1,IF(AS101="",1,0))+IF(AT101&lt;3,2,IF(AT101&lt;10,1,IF(AT101="",1,0)))</f>
        <v>2</v>
      </c>
      <c r="H101" s="38">
        <f>IF(AV101=0,0,IF(AV101&lt;5,1,IF(AV101&lt;10,2,3)))+IF(AW101=0,0,IF(AW101&lt;3,1,IF(AW101&lt;10,2,3)))+IF(AX101=0,0,IF(AX101&lt;5,1,IF(AX101&lt;10,2,3)))+IF(AY101="A",0,IF(AY101="A+",0,IF(AY101="B",1,5)))+IF(AZ101="Self",0,IF(AZ101="CloudFlare",2,IF(AZ101="Incapsula",2,3)))</f>
        <v>8</v>
      </c>
      <c r="I101" s="39">
        <f aca="1">IF(BA101&lt;PricePercentile33,0,IF(BA101&lt;PricePercentile66,1,2))+IF(BB101&lt;ConPricePercentile33,0,IF(BB101&lt;ConPricePercentile66,1,2))+IF(BC101="Free",0,IF(BC101="Yes",0,1))+IF(BD101="Free",0,IF(BD101&gt;29,0,IF(BD101&gt;13,1,IF(BD101&gt;6,2,3))))</f>
        <v>8</v>
      </c>
      <c r="J101" s="40">
        <f>IF(BE101="Yes",1,0)+IF(BF101="Yes",1,0)+IF(BG101="Yes",1,0)+IF(BH101="No",1,IF(BH101="",0,IF(BH101="Some",0.5,0)))+IF(BI101="No",1,IF(BI101="",0,IF(BI101="Some",0.5,0)))+IF(BJ101="No",1,IF(BJ101="",0,IF(BJ101="Some",0.5,0)))+IF(BK101="",0,1)+IF(BL101="",0,1)</f>
        <v>3</v>
      </c>
      <c r="K101" s="41"/>
      <c r="L101" s="42" t="s">
        <v>181</v>
      </c>
      <c r="M101" s="38" t="str">
        <f>IF(OR(L101="USA",L101="UK",L101="Canada",L101="Australia",L101="New Zealand"),"Five",(IF(OR(L101="Denmark",L101="France",L101="Netherlands",L101="Norway"),"Nine",IF(OR(L101="Belgium",L101="Germany",L101="Italy",L101="Spain",L101="Sweden"),"Fourteen",IF(L101="","Not Disclosed",IF(OR(L101="British Virgin Islands",L101="Gibraltar",L101="British Indian Ocean",L101="Barbados"),"See Note","No"))))))</f>
        <v>Five</v>
      </c>
      <c r="N101" s="40" t="s">
        <v>93</v>
      </c>
      <c r="O101" s="39"/>
      <c r="P101" s="40"/>
      <c r="Q101" s="38"/>
      <c r="R101" s="39"/>
      <c r="S101" s="39"/>
      <c r="T101" s="38" t="s">
        <v>100</v>
      </c>
      <c r="U101" s="39" t="s">
        <v>94</v>
      </c>
      <c r="V101" s="39" t="s">
        <v>94</v>
      </c>
      <c r="W101" s="39" t="s">
        <v>94</v>
      </c>
      <c r="X101" s="40" t="str">
        <f>IF(AND(NOT(M101="Five"),AA101="Yes",U101="Yes",OR(T101="Email",T101="Yes"),O101="No"),"Yes","No")</f>
        <v>No</v>
      </c>
      <c r="Y101" s="39" t="s">
        <v>93</v>
      </c>
      <c r="Z101" s="39" t="s">
        <v>94</v>
      </c>
      <c r="AA101" s="40" t="s">
        <v>93</v>
      </c>
      <c r="AB101" s="38"/>
      <c r="AC101" s="39"/>
      <c r="AD101" s="39"/>
      <c r="AE101" s="39"/>
      <c r="AF101" s="39"/>
      <c r="AG101" s="39"/>
      <c r="AH101" s="40"/>
      <c r="AI101" s="38"/>
      <c r="AJ101" s="39" t="s">
        <v>94</v>
      </c>
      <c r="AK101" s="38"/>
      <c r="AL101" s="40"/>
      <c r="AM101" s="38"/>
      <c r="AN101" s="39"/>
      <c r="AO101" s="39"/>
      <c r="AP101" s="39"/>
      <c r="AQ101" s="40"/>
      <c r="AR101" s="39" t="n">
        <v>1</v>
      </c>
      <c r="AS101" s="39" t="n">
        <v>48</v>
      </c>
      <c r="AT101" s="39" t="n">
        <v>67</v>
      </c>
      <c r="AU101" s="39" t="s">
        <v>94</v>
      </c>
      <c r="AV101" s="38"/>
      <c r="AW101" s="40"/>
      <c r="AX101" s="38" t="n">
        <v>15</v>
      </c>
      <c r="AY101" s="39" t="s">
        <v>109</v>
      </c>
      <c r="AZ101" s="40" t="s">
        <v>97</v>
      </c>
      <c r="BA101" s="43" t="n">
        <v>8.33000000000000007</v>
      </c>
      <c r="BB101" s="43">
        <f>BA101/AR101</f>
        <v>8.33000000000000007</v>
      </c>
      <c r="BC101" s="39" t="s">
        <v>94</v>
      </c>
      <c r="BD101" s="40" t="n">
        <v>5</v>
      </c>
      <c r="BE101" s="38"/>
      <c r="BF101" s="39"/>
      <c r="BG101" s="40"/>
      <c r="BH101" s="38" t="s">
        <v>95</v>
      </c>
      <c r="BI101" s="39" t="s">
        <v>95</v>
      </c>
      <c r="BJ101" s="40" t="s">
        <v>94</v>
      </c>
      <c r="BK101" s="39"/>
      <c r="BL101" s="40" t="s">
        <v>94</v>
      </c>
    </row>
    <row r="102" spans="1:64">
      <c r="A102" s="37" t="s">
        <v>250</v>
      </c>
      <c r="B102" s="38">
        <f>IF(OR(M102="Five"),3,0)+IF(OR(M102="Not Disclosed"),1.5,0)+IF(OR(M102="Nine",M102="Fourteen",M102="See Note",M102="Cooperative"),1,0)+IF(OR(N102="Yes"),2,0)+IF(OR(N102="Not Disclosed"),1.5,0)+IF(OR(N102="Owned"),1,0)</f>
        <v>1</v>
      </c>
      <c r="C102" s="39">
        <f>COUNTIF(P102:S102,"Yes")+(0.5*COUNTIF(P102:S102,""))+(0.5*COUNTIF(P102:S102,"See Note"))+(3*COUNTIF(O102,"Yes"))</f>
        <v>0</v>
      </c>
      <c r="D102" s="40">
        <f>(3*COUNTIF(T102,"No"))+COUNTIF(U102:V102,"No")</f>
        <v>0</v>
      </c>
      <c r="E102" s="39">
        <f>COUNTIF(Y102,"No")+COUNTIF(Z102,"No")+(0.5*COUNTIF(Z102,"See Note"))+(3*COUNTIF(AA102,"No"))+COUNTIF(AI102,"Yes")+(0.5*COUNTIF(AI102,"Some"))+COUNTIF(AJ102,"Yes")+(0.5*COUNTIF(AJ102,"Some"))</f>
        <v>0</v>
      </c>
      <c r="F102" s="39">
        <f>(IF(OR(AN102="MPPE-128",AN102="Blowfish-64"),1,(IF(OR(AN102="See Note",AN102="Blowfish-128"),0.5,IF(OR(AN102="AES-128",AN102="AES-160",AN102="AES-192",AN102="AES-256"),0,0)))+(IF(OR(AO102="MPPE-128",AO102="Blowfish-64"),2,(IF(OR(AO102="See Note",AO102="Blowfish-128",AO102=""),1,IF(OR(AO102="AES-128",AO102="AES-160",AO102="AES-192",AO102="AES-256"),0,0)))))))+IF(OR(AP102="MS-CHAPv2",AP102="RSA-RC4",AP102="RSA-1024"),1,IF(OR(AP102="See Note",AP102=""),0.5,IF(OR(AP102="RSA-4096",AP102="RSA-2048",AP102="DH-2048",AP102="CA-4096"),0,0)))+IF(OR(AQ102="MS-CHAPv2",AQ102="RSA-RC4",AQ102="RSA-1024"),2,IF(OR(AQ102="See Note",AQ102=""),1,IF(OR(AQ102="RSA-4096",AQ102="RSA-2048",AQ102="DH-2048"),0,0)))</f>
        <v>0</v>
      </c>
      <c r="G102" s="39">
        <f>IF(AR102&lt;3,2,0)+IF(AS102&lt;10,1,IF(AS102="",1,0))+IF(AT102&lt;3,2,IF(AT102&lt;10,1,IF(AT102="",1,0)))</f>
        <v>1</v>
      </c>
      <c r="H102" s="38">
        <f>IF(AV102=0,0,IF(AV102&lt;5,1,IF(AV102&lt;10,2,3)))+IF(AW102=0,0,IF(AW102&lt;3,1,IF(AW102&lt;10,2,3)))+IF(AX102=0,0,IF(AX102&lt;5,1,IF(AX102&lt;10,2,3)))+IF(AY102="A",0,IF(AY102="A+",0,IF(AY102="B",1,5)))+IF(AZ102="Self",0,IF(AZ102="CloudFlare",2,IF(AZ102="Incapsula",2,3)))</f>
        <v>3</v>
      </c>
      <c r="I102" s="39">
        <f aca="1">IF(BA102&lt;PricePercentile33,0,IF(BA102&lt;PricePercentile66,1,2))+IF(BB102&lt;ConPricePercentile33,0,IF(BB102&lt;ConPricePercentile66,1,2))+IF(BC102="Free",0,IF(BC102="Yes",0,1))+IF(BD102="Free",0,IF(BD102&gt;29,0,IF(BD102&gt;13,1,IF(BD102&gt;6,2,3))))</f>
        <v>5</v>
      </c>
      <c r="J102" s="40">
        <f>IF(BE102="Yes",1,0)+IF(BF102="Yes",1,0)+IF(BG102="Yes",1,0)+IF(BH102="No",1,IF(BH102="",0,IF(BH102="Some",0.5,0)))+IF(BI102="No",1,IF(BI102="",0,IF(BI102="Some",0.5,0)))+IF(BJ102="No",1,IF(BJ102="",0,IF(BJ102="Some",0.5,0)))+IF(BK102="",0,1)+IF(BL102="",0,1)</f>
        <v>3</v>
      </c>
      <c r="K102" s="41"/>
      <c r="L102" s="42" t="s">
        <v>123</v>
      </c>
      <c r="M102" s="38" t="str">
        <f>IF(OR(L102="USA",L102="UK",L102="Canada",L102="Australia",L102="New Zealand"),"Five",(IF(OR(L102="Denmark",L102="France",L102="Netherlands",L102="Norway"),"Nine",IF(OR(L102="Belgium",L102="Germany",L102="Italy",L102="Spain",L102="Sweden"),"Fourteen",IF(L102="","Not Disclosed",IF(OR(L102="British Virgin Islands",L102="Gibraltar",L102="British Indian Ocean",L102="Barbados"),"See Note","No"))))))</f>
        <v>Fourteen</v>
      </c>
      <c r="N102" s="40" t="s">
        <v>94</v>
      </c>
      <c r="O102" s="39" t="s">
        <v>94</v>
      </c>
      <c r="P102" s="40" t="s">
        <v>94</v>
      </c>
      <c r="Q102" s="38" t="s">
        <v>94</v>
      </c>
      <c r="R102" s="39" t="s">
        <v>94</v>
      </c>
      <c r="S102" s="39" t="s">
        <v>94</v>
      </c>
      <c r="T102" s="38" t="s">
        <v>93</v>
      </c>
      <c r="U102" s="39" t="s">
        <v>93</v>
      </c>
      <c r="V102" s="39" t="s">
        <v>93</v>
      </c>
      <c r="W102" s="39" t="s">
        <v>94</v>
      </c>
      <c r="X102" s="40" t="str">
        <f>IF(AND(NOT(M102="Five"),AA102="Yes",U102="Yes",OR(T102="Email",T102="Yes"),O102="No"),"Yes","No")</f>
        <v>Yes</v>
      </c>
      <c r="Y102" s="39" t="s">
        <v>93</v>
      </c>
      <c r="Z102" s="39" t="s">
        <v>93</v>
      </c>
      <c r="AA102" s="40" t="s">
        <v>93</v>
      </c>
      <c r="AB102" s="38" t="s">
        <v>93</v>
      </c>
      <c r="AC102" s="39" t="s">
        <v>93</v>
      </c>
      <c r="AD102" s="39"/>
      <c r="AE102" s="39"/>
      <c r="AF102" s="39"/>
      <c r="AG102" s="39"/>
      <c r="AH102" s="40"/>
      <c r="AI102" s="38" t="s">
        <v>94</v>
      </c>
      <c r="AJ102" s="39" t="s">
        <v>94</v>
      </c>
      <c r="AK102" s="38"/>
      <c r="AL102" s="40"/>
      <c r="AM102" s="38" t="s">
        <v>124</v>
      </c>
      <c r="AN102" s="39"/>
      <c r="AO102" s="39" t="s">
        <v>105</v>
      </c>
      <c r="AP102" s="39" t="s">
        <v>251</v>
      </c>
      <c r="AQ102" s="40" t="s">
        <v>251</v>
      </c>
      <c r="AR102" s="39" t="n">
        <v>4</v>
      </c>
      <c r="AS102" s="39" t="n">
        <v>6</v>
      </c>
      <c r="AT102" s="39" t="n">
        <v>39</v>
      </c>
      <c r="AU102" s="39"/>
      <c r="AV102" s="38" t="n">
        <v>3</v>
      </c>
      <c r="AW102" s="40" t="n">
        <v>1</v>
      </c>
      <c r="AX102" s="38" t="n">
        <v>4</v>
      </c>
      <c r="AY102" s="39" t="s">
        <v>102</v>
      </c>
      <c r="AZ102" s="40" t="s">
        <v>97</v>
      </c>
      <c r="BA102" s="43" t="n">
        <v>7</v>
      </c>
      <c r="BB102" s="43">
        <f>BA102/AR102</f>
        <v>1.75</v>
      </c>
      <c r="BC102" s="39" t="s">
        <v>93</v>
      </c>
      <c r="BD102" s="40" t="n">
        <v>10</v>
      </c>
      <c r="BE102" s="38"/>
      <c r="BF102" s="39"/>
      <c r="BG102" s="40"/>
      <c r="BH102" s="38" t="s">
        <v>94</v>
      </c>
      <c r="BI102" s="39" t="s">
        <v>94</v>
      </c>
      <c r="BJ102" s="40" t="s">
        <v>94</v>
      </c>
      <c r="BK102" s="39"/>
      <c r="BL102" s="40"/>
    </row>
    <row r="103" spans="1:64">
      <c r="A103" s="37" t="s">
        <v>252</v>
      </c>
      <c r="B103" s="38">
        <f>IF(OR(M103="Five"),3,0)+IF(OR(M103="Not Disclosed"),1.5,0)+IF(OR(M103="Nine",M103="Fourteen",M103="See Note",M103="Cooperative"),1,0)+IF(OR(N103="Yes"),2,0)+IF(OR(N103="Not Disclosed"),1.5,0)+IF(OR(N103="Owned"),1,0)</f>
        <v>3</v>
      </c>
      <c r="C103" s="39">
        <f>COUNTIF(P103:S103,"Yes")+(0.5*COUNTIF(P103:S103,""))+(0.5*COUNTIF(P103:S103,"See Note"))+(3*COUNTIF(O103,"Yes"))</f>
        <v>1</v>
      </c>
      <c r="D103" s="40">
        <f>(3*COUNTIF(T103,"No"))+COUNTIF(U103:V103,"No")</f>
        <v>0</v>
      </c>
      <c r="E103" s="39">
        <f>COUNTIF(Y103,"No")+COUNTIF(Z103,"No")+(0.5*COUNTIF(Z103,"See Note"))+(3*COUNTIF(AA103,"No"))+COUNTIF(AI103,"Yes")+(0.5*COUNTIF(AI103,"Some"))+COUNTIF(AJ103,"Yes")+(0.5*COUNTIF(AJ103,"Some"))</f>
        <v>0.5</v>
      </c>
      <c r="F103" s="39">
        <f>(IF(OR(AN103="MPPE-128",AN103="Blowfish-64"),1,(IF(OR(AN103="See Note",AN103="Blowfish-128"),0.5,IF(OR(AN103="AES-128",AN103="AES-160",AN103="AES-192",AN103="AES-256"),0,0)))+(IF(OR(AO103="MPPE-128",AO103="Blowfish-64"),2,(IF(OR(AO103="See Note",AO103="Blowfish-128",AO103=""),1,IF(OR(AO103="AES-128",AO103="AES-160",AO103="AES-192",AO103="AES-256"),0,0)))))))+IF(OR(AP103="MS-CHAPv2",AP103="RSA-RC4",AP103="RSA-1024"),1,IF(OR(AP103="See Note",AP103=""),0.5,IF(OR(AP103="RSA-4096",AP103="RSA-2048",AP103="DH-2048",AP103="CA-4096"),0,0)))+IF(OR(AQ103="MS-CHAPv2",AQ103="RSA-RC4",AQ103="RSA-1024"),2,IF(OR(AQ103="See Note",AQ103=""),1,IF(OR(AQ103="RSA-4096",AQ103="RSA-2048",AQ103="DH-2048"),0,0)))</f>
        <v>0</v>
      </c>
      <c r="G103" s="39">
        <f>IF(AR103&lt;3,2,0)+IF(AS103&lt;10,1,IF(AS103="",1,0))+IF(AT103&lt;3,2,IF(AT103&lt;10,1,IF(AT103="",1,0)))</f>
        <v>0</v>
      </c>
      <c r="H103" s="38">
        <f>IF(AV103=0,0,IF(AV103&lt;5,1,IF(AV103&lt;10,2,3)))+IF(AW103=0,0,IF(AW103&lt;3,1,IF(AW103&lt;10,2,3)))+IF(AX103=0,0,IF(AX103&lt;5,1,IF(AX103&lt;10,2,3)))+IF(AY103="A",0,IF(AY103="A+",0,IF(AY103="B",1,5)))+IF(AZ103="Self",0,IF(AZ103="CloudFlare",2,IF(AZ103="Incapsula",2,3)))</f>
        <v>0</v>
      </c>
      <c r="I103" s="39">
        <f aca="1">IF(BA103&lt;PricePercentile33,0,IF(BA103&lt;PricePercentile66,1,2))+IF(BB103&lt;ConPricePercentile33,0,IF(BB103&lt;ConPricePercentile66,1,2))+IF(BC103="Free",0,IF(BC103="Yes",0,1))+IF(BD103="Free",0,IF(BD103&gt;29,0,IF(BD103&gt;13,1,IF(BD103&gt;6,2,3))))</f>
        <v>6</v>
      </c>
      <c r="J103" s="40">
        <f>IF(BE103="Yes",1,0)+IF(BF103="Yes",1,0)+IF(BG103="Yes",1,0)+IF(BH103="No",1,IF(BH103="",0,IF(BH103="Some",0.5,0)))+IF(BI103="No",1,IF(BI103="",0,IF(BI103="Some",0.5,0)))+IF(BJ103="No",1,IF(BJ103="",0,IF(BJ103="Some",0.5,0)))+IF(BK103="",0,1)+IF(BL103="",0,1)</f>
        <v>0</v>
      </c>
      <c r="K103" s="41"/>
      <c r="L103" s="42"/>
      <c r="M103" s="38" t="str">
        <f>IF(OR(L103="USA",L103="UK",L103="Canada",L103="Australia",L103="New Zealand"),"Five",(IF(OR(L103="Denmark",L103="France",L103="Netherlands",L103="Norway"),"Nine",IF(OR(L103="Belgium",L103="Germany",L103="Italy",L103="Spain",L103="Sweden"),"Fourteen",IF(L103="","Not Disclosed",IF(OR(L103="British Virgin Islands",L103="Gibraltar",L103="British Indian Ocean",L103="Barbados"),"See Note","No"))))))</f>
        <v>Not Disclosed</v>
      </c>
      <c r="N103" s="40" t="s">
        <v>166</v>
      </c>
      <c r="O103" s="39" t="s">
        <v>94</v>
      </c>
      <c r="P103" s="40"/>
      <c r="Q103" s="38" t="s">
        <v>94</v>
      </c>
      <c r="R103" s="39" t="s">
        <v>94</v>
      </c>
      <c r="S103" s="39"/>
      <c r="T103" s="38" t="s">
        <v>100</v>
      </c>
      <c r="U103" s="39" t="s">
        <v>93</v>
      </c>
      <c r="V103" s="39" t="s">
        <v>93</v>
      </c>
      <c r="W103" s="39" t="s">
        <v>94</v>
      </c>
      <c r="X103" s="40" t="str">
        <f>IF(AND(NOT(M103="Five"),AA103="Yes",U103="Yes",OR(T103="Email",T103="Yes"),O103="No"),"Yes","No")</f>
        <v>Yes</v>
      </c>
      <c r="Y103" s="39" t="s">
        <v>93</v>
      </c>
      <c r="Z103" s="39" t="s">
        <v>101</v>
      </c>
      <c r="AA103" s="40" t="s">
        <v>93</v>
      </c>
      <c r="AB103" s="38" t="s">
        <v>93</v>
      </c>
      <c r="AC103" s="39" t="s">
        <v>93</v>
      </c>
      <c r="AD103" s="39"/>
      <c r="AE103" s="39" t="s">
        <v>93</v>
      </c>
      <c r="AF103" s="39" t="s">
        <v>93</v>
      </c>
      <c r="AG103" s="39" t="s">
        <v>93</v>
      </c>
      <c r="AH103" s="40"/>
      <c r="AI103" s="38"/>
      <c r="AJ103" s="39" t="s">
        <v>94</v>
      </c>
      <c r="AK103" s="38"/>
      <c r="AL103" s="40"/>
      <c r="AM103" s="38"/>
      <c r="AN103" s="39"/>
      <c r="AO103" s="39" t="s">
        <v>105</v>
      </c>
      <c r="AP103" s="39" t="s">
        <v>106</v>
      </c>
      <c r="AQ103" s="40" t="s">
        <v>106</v>
      </c>
      <c r="AR103" s="39" t="n">
        <v>25</v>
      </c>
      <c r="AS103" s="39" t="n">
        <v>12</v>
      </c>
      <c r="AT103" s="39" t="n">
        <v>36</v>
      </c>
      <c r="AU103" s="39"/>
      <c r="AV103" s="38" t="n">
        <v>0</v>
      </c>
      <c r="AW103" s="40" t="n">
        <v>0</v>
      </c>
      <c r="AX103" s="38" t="n">
        <v>0</v>
      </c>
      <c r="AY103" s="39" t="s">
        <v>102</v>
      </c>
      <c r="AZ103" s="40" t="s">
        <v>97</v>
      </c>
      <c r="BA103" s="43" t="n">
        <v>7.29999999999999982</v>
      </c>
      <c r="BB103" s="43">
        <f>BA103/AR103</f>
        <v>0.291999999999999993</v>
      </c>
      <c r="BC103" s="39" t="s">
        <v>94</v>
      </c>
      <c r="BD103" s="40" t="n">
        <v>0</v>
      </c>
      <c r="BE103" s="38"/>
      <c r="BF103" s="39"/>
      <c r="BG103" s="40"/>
      <c r="BH103" s="38"/>
      <c r="BI103" s="39"/>
      <c r="BJ103" s="40"/>
      <c r="BK103" s="39"/>
      <c r="BL103" s="40"/>
    </row>
    <row r="104" spans="1:64">
      <c r="A104" s="37" t="s">
        <v>253</v>
      </c>
      <c r="B104" s="38">
        <f>IF(OR(M104="Five"),3,0)+IF(OR(M104="Not Disclosed"),1.5,0)+IF(OR(M104="Nine",M104="Fourteen",M104="See Note",M104="Cooperative"),1,0)+IF(OR(N104="Yes"),2,0)+IF(OR(N104="Not Disclosed"),1.5,0)+IF(OR(N104="Owned"),1,0)</f>
        <v>1</v>
      </c>
      <c r="C104" s="39">
        <f>COUNTIF(P104:S104,"Yes")+(0.5*COUNTIF(P104:S104,""))+(0.5*COUNTIF(P104:S104,"See Note"))+(3*COUNTIF(O104,"Yes"))</f>
        <v>1.5</v>
      </c>
      <c r="D104" s="40">
        <f>(3*COUNTIF(T104,"No"))+COUNTIF(U104:V104,"No")</f>
        <v>0</v>
      </c>
      <c r="E104" s="39">
        <f>COUNTIF(Y104,"No")+COUNTIF(Z104,"No")+(0.5*COUNTIF(Z104,"See Note"))+(3*COUNTIF(AA104,"No"))+COUNTIF(AI104,"Yes")+(0.5*COUNTIF(AI104,"Some"))+COUNTIF(AJ104,"Yes")+(0.5*COUNTIF(AJ104,"Some"))</f>
        <v>0.5</v>
      </c>
      <c r="F104" s="39">
        <f>(IF(OR(AN104="MPPE-128",AN104="Blowfish-64"),1,(IF(OR(AN104="See Note",AN104="Blowfish-128"),0.5,IF(OR(AN104="AES-128",AN104="AES-160",AN104="AES-192",AN104="AES-256"),0,0)))+(IF(OR(AO104="MPPE-128",AO104="Blowfish-64"),2,(IF(OR(AO104="See Note",AO104="Blowfish-128",AO104=""),1,IF(OR(AO104="AES-128",AO104="AES-160",AO104="AES-192",AO104="AES-256"),0,0)))))))+IF(OR(AP104="MS-CHAPv2",AP104="RSA-RC4",AP104="RSA-1024"),1,IF(OR(AP104="See Note",AP104=""),0.5,IF(OR(AP104="RSA-4096",AP104="RSA-2048",AP104="DH-2048",AP104="CA-4096"),0,0)))+IF(OR(AQ104="MS-CHAPv2",AQ104="RSA-RC4",AQ104="RSA-1024"),2,IF(OR(AQ104="See Note",AQ104=""),1,IF(OR(AQ104="RSA-4096",AQ104="RSA-2048",AQ104="DH-2048"),0,0)))</f>
        <v>0.5</v>
      </c>
      <c r="G104" s="39">
        <f>IF(AR104&lt;3,2,0)+IF(AS104&lt;10,1,IF(AS104="",1,0))+IF(AT104&lt;3,2,IF(AT104&lt;10,1,IF(AT104="",1,0)))</f>
        <v>0</v>
      </c>
      <c r="H104" s="38">
        <f>IF(AV104=0,0,IF(AV104&lt;5,1,IF(AV104&lt;10,2,3)))+IF(AW104=0,0,IF(AW104&lt;3,1,IF(AW104&lt;10,2,3)))+IF(AX104=0,0,IF(AX104&lt;5,1,IF(AX104&lt;10,2,3)))+IF(AY104="A",0,IF(AY104="A+",0,IF(AY104="B",1,5)))+IF(AZ104="Self",0,IF(AZ104="CloudFlare",2,IF(AZ104="Incapsula",2,3)))</f>
        <v>4</v>
      </c>
      <c r="I104" s="39">
        <f aca="1">IF(BA104&lt;PricePercentile33,0,IF(BA104&lt;PricePercentile66,1,2))+IF(BB104&lt;ConPricePercentile33,0,IF(BB104&lt;ConPricePercentile66,1,2))+IF(BC104="Free",0,IF(BC104="Yes",0,1))+IF(BD104="Free",0,IF(BD104&gt;29,0,IF(BD104&gt;13,1,IF(BD104&gt;6,2,3))))</f>
        <v>5</v>
      </c>
      <c r="J104" s="40">
        <f>IF(BE104="Yes",1,0)+IF(BF104="Yes",1,0)+IF(BG104="Yes",1,0)+IF(BH104="No",1,IF(BH104="",0,IF(BH104="Some",0.5,0)))+IF(BI104="No",1,IF(BI104="",0,IF(BI104="Some",0.5,0)))+IF(BJ104="No",1,IF(BJ104="",0,IF(BJ104="Some",0.5,0)))+IF(BK104="",0,1)+IF(BL104="",0,1)</f>
        <v>3.5</v>
      </c>
      <c r="K104" s="41"/>
      <c r="L104" s="42" t="s">
        <v>254</v>
      </c>
      <c r="M104" s="38" t="s">
        <v>119</v>
      </c>
      <c r="N104" s="40" t="s">
        <v>94</v>
      </c>
      <c r="O104" s="39" t="s">
        <v>94</v>
      </c>
      <c r="P104" s="40"/>
      <c r="Q104" s="38"/>
      <c r="R104" s="39"/>
      <c r="S104" s="39" t="s">
        <v>94</v>
      </c>
      <c r="T104" s="38" t="s">
        <v>100</v>
      </c>
      <c r="U104" s="39" t="s">
        <v>93</v>
      </c>
      <c r="V104" s="39" t="s">
        <v>93</v>
      </c>
      <c r="W104" s="39" t="s">
        <v>93</v>
      </c>
      <c r="X104" s="40" t="str">
        <f>IF(AND(NOT(M104="Five"),AA104="Yes",U104="Yes",OR(T104="Email",T104="Yes"),O104="No"),"Yes","No")</f>
        <v>Yes</v>
      </c>
      <c r="Y104" s="39" t="s">
        <v>93</v>
      </c>
      <c r="Z104" s="39" t="s">
        <v>93</v>
      </c>
      <c r="AA104" s="40" t="s">
        <v>93</v>
      </c>
      <c r="AB104" s="38" t="s">
        <v>93</v>
      </c>
      <c r="AC104" s="39"/>
      <c r="AD104" s="39"/>
      <c r="AE104" s="39" t="s">
        <v>93</v>
      </c>
      <c r="AF104" s="39"/>
      <c r="AG104" s="39" t="s">
        <v>93</v>
      </c>
      <c r="AH104" s="40" t="s">
        <v>93</v>
      </c>
      <c r="AI104" s="38"/>
      <c r="AJ104" s="39" t="s">
        <v>95</v>
      </c>
      <c r="AK104" s="38" t="n">
        <v>64.1400000000000006</v>
      </c>
      <c r="AL104" s="40" t="n">
        <v>9.39000000000000057</v>
      </c>
      <c r="AM104" s="38"/>
      <c r="AN104" s="39" t="s">
        <v>105</v>
      </c>
      <c r="AO104" s="39" t="s">
        <v>105</v>
      </c>
      <c r="AP104" s="39"/>
      <c r="AQ104" s="40" t="s">
        <v>106</v>
      </c>
      <c r="AR104" s="39" t="n">
        <v>25</v>
      </c>
      <c r="AS104" s="39" t="n">
        <v>23</v>
      </c>
      <c r="AT104" s="39" t="n">
        <v>41</v>
      </c>
      <c r="AU104" s="39" t="s">
        <v>93</v>
      </c>
      <c r="AV104" s="38" t="n">
        <v>1</v>
      </c>
      <c r="AW104" s="40" t="n">
        <v>1</v>
      </c>
      <c r="AX104" s="38" t="n">
        <v>7</v>
      </c>
      <c r="AY104" s="39" t="s">
        <v>102</v>
      </c>
      <c r="AZ104" s="40" t="s">
        <v>97</v>
      </c>
      <c r="BA104" s="43" t="n">
        <v>13.9499999999999993</v>
      </c>
      <c r="BB104" s="43">
        <f>BA104/AR104</f>
        <v>0.558000000000000007</v>
      </c>
      <c r="BC104" s="39" t="s">
        <v>94</v>
      </c>
      <c r="BD104" s="40" t="n">
        <v>7</v>
      </c>
      <c r="BE104" s="38"/>
      <c r="BF104" s="39"/>
      <c r="BG104" s="40"/>
      <c r="BH104" s="38" t="s">
        <v>95</v>
      </c>
      <c r="BI104" s="39" t="s">
        <v>94</v>
      </c>
      <c r="BJ104" s="40" t="s">
        <v>94</v>
      </c>
      <c r="BK104" s="39"/>
      <c r="BL104" s="40" t="s">
        <v>94</v>
      </c>
    </row>
    <row r="105" spans="1:64">
      <c r="A105" s="37" t="s">
        <v>255</v>
      </c>
      <c r="B105" s="38">
        <f>IF(OR(M105="Five"),3,0)+IF(OR(M105="Not Disclosed"),1.5,0)+IF(OR(M105="Nine",M105="Fourteen",M105="See Note",M105="Cooperative"),1,0)+IF(OR(N105="Yes"),2,0)+IF(OR(N105="Not Disclosed"),1.5,0)+IF(OR(N105="Owned"),1,0)</f>
        <v>5</v>
      </c>
      <c r="C105" s="39">
        <f>COUNTIF(P105:S105,"Yes")+(0.5*COUNTIF(P105:S105,""))+(0.5*COUNTIF(P105:S105,"See Note"))+(3*COUNTIF(O105,"Yes"))</f>
        <v>0.5</v>
      </c>
      <c r="D105" s="40">
        <f>(3*COUNTIF(T105,"No"))+COUNTIF(U105:V105,"No")</f>
        <v>1</v>
      </c>
      <c r="E105" s="39">
        <f>COUNTIF(Y105,"No")+COUNTIF(Z105,"No")+(0.5*COUNTIF(Z105,"See Note"))+(3*COUNTIF(AA105,"No"))+COUNTIF(AI105,"Yes")+(0.5*COUNTIF(AI105,"Some"))+COUNTIF(AJ105,"Yes")+(0.5*COUNTIF(AJ105,"Some"))</f>
        <v>0.5</v>
      </c>
      <c r="F105" s="39">
        <f>(IF(OR(AN105="MPPE-128",AN105="Blowfish-64"),1,(IF(OR(AN105="See Note",AN105="Blowfish-128"),0.5,IF(OR(AN105="AES-128",AN105="AES-160",AN105="AES-192",AN105="AES-256"),0,0)))+(IF(OR(AO105="MPPE-128",AO105="Blowfish-64"),2,(IF(OR(AO105="See Note",AO105="Blowfish-128",AO105=""),1,IF(OR(AO105="AES-128",AO105="AES-160",AO105="AES-192",AO105="AES-256"),0,0)))))))+IF(OR(AP105="MS-CHAPv2",AP105="RSA-RC4",AP105="RSA-1024"),1,IF(OR(AP105="See Note",AP105=""),0.5,IF(OR(AP105="RSA-4096",AP105="RSA-2048",AP105="DH-2048",AP105="CA-4096"),0,0)))+IF(OR(AQ105="MS-CHAPv2",AQ105="RSA-RC4",AQ105="RSA-1024"),2,IF(OR(AQ105="See Note",AQ105=""),1,IF(OR(AQ105="RSA-4096",AQ105="RSA-2048",AQ105="DH-2048"),0,0)))</f>
        <v>0</v>
      </c>
      <c r="G105" s="39">
        <f>IF(AR105&lt;3,2,0)+IF(AS105&lt;10,1,IF(AS105="",1,0))+IF(AT105&lt;3,2,IF(AT105&lt;10,1,IF(AT105="",1,0)))</f>
        <v>0</v>
      </c>
      <c r="H105" s="38">
        <f>IF(AV105=0,0,IF(AV105&lt;5,1,IF(AV105&lt;10,2,3)))+IF(AW105=0,0,IF(AW105&lt;3,1,IF(AW105&lt;10,2,3)))+IF(AX105=0,0,IF(AX105&lt;5,1,IF(AX105&lt;10,2,3)))+IF(AY105="A",0,IF(AY105="A+",0,IF(AY105="B",1,5)))+IF(AZ105="Self",0,IF(AZ105="CloudFlare",2,IF(AZ105="Incapsula",2,3)))</f>
        <v>4</v>
      </c>
      <c r="I105" s="39">
        <f aca="1">IF(BA105&lt;PricePercentile33,0,IF(BA105&lt;PricePercentile66,1,2))+IF(BB105&lt;ConPricePercentile33,0,IF(BB105&lt;ConPricePercentile66,1,2))+IF(BC105="Free",0,IF(BC105="Yes",0,1))+IF(BD105="Free",0,IF(BD105&gt;29,0,IF(BD105&gt;13,1,IF(BD105&gt;6,2,3))))</f>
        <v>3</v>
      </c>
      <c r="J105" s="40">
        <f>IF(BE105="Yes",1,0)+IF(BF105="Yes",1,0)+IF(BG105="Yes",1,0)+IF(BH105="No",1,IF(BH105="",0,IF(BH105="Some",0.5,0)))+IF(BI105="No",1,IF(BI105="",0,IF(BI105="Some",0.5,0)))+IF(BJ105="No",1,IF(BJ105="",0,IF(BJ105="Some",0.5,0)))+IF(BK105="",0,1)+IF(BL105="",0,1)</f>
        <v>3.5</v>
      </c>
      <c r="K105" s="41"/>
      <c r="L105" s="42" t="s">
        <v>92</v>
      </c>
      <c r="M105" s="38" t="str">
        <f>IF(OR(L105="USA",L105="UK",L105="Canada",L105="Australia",L105="New Zealand"),"Five",(IF(OR(L105="Denmark",L105="France",L105="Netherlands",L105="Norway"),"Nine",IF(OR(L105="Belgium",L105="Germany",L105="Italy",L105="Spain",L105="Sweden"),"Fourteen",IF(L105="","Not Disclosed",IF(OR(L105="British Virgin Islands",L105="Gibraltar",L105="British Indian Ocean",L105="Barbados"),"See Note","No"))))))</f>
        <v>Five</v>
      </c>
      <c r="N105" s="40" t="s">
        <v>93</v>
      </c>
      <c r="O105" s="39" t="s">
        <v>94</v>
      </c>
      <c r="P105" s="40" t="s">
        <v>94</v>
      </c>
      <c r="Q105" s="38" t="s">
        <v>94</v>
      </c>
      <c r="R105" s="39"/>
      <c r="S105" s="39" t="s">
        <v>94</v>
      </c>
      <c r="T105" s="38" t="s">
        <v>100</v>
      </c>
      <c r="U105" s="39" t="s">
        <v>93</v>
      </c>
      <c r="V105" s="39" t="s">
        <v>94</v>
      </c>
      <c r="W105" s="39" t="s">
        <v>93</v>
      </c>
      <c r="X105" s="40" t="str">
        <f>IF(AND(NOT(M105="Five"),AA105="Yes",U105="Yes",OR(T105="Email",T105="Yes"),O105="No"),"Yes","No")</f>
        <v>No</v>
      </c>
      <c r="Y105" s="39" t="s">
        <v>93</v>
      </c>
      <c r="Z105" s="39" t="s">
        <v>93</v>
      </c>
      <c r="AA105" s="40" t="s">
        <v>93</v>
      </c>
      <c r="AB105" s="38"/>
      <c r="AC105" s="39" t="s">
        <v>93</v>
      </c>
      <c r="AD105" s="39"/>
      <c r="AE105" s="39" t="s">
        <v>93</v>
      </c>
      <c r="AF105" s="39"/>
      <c r="AG105" s="39"/>
      <c r="AH105" s="40"/>
      <c r="AI105" s="38" t="s">
        <v>95</v>
      </c>
      <c r="AJ105" s="39" t="s">
        <v>94</v>
      </c>
      <c r="AK105" s="38"/>
      <c r="AL105" s="40"/>
      <c r="AM105" s="38"/>
      <c r="AN105" s="39" t="s">
        <v>116</v>
      </c>
      <c r="AO105" s="39" t="s">
        <v>105</v>
      </c>
      <c r="AP105" s="39" t="s">
        <v>145</v>
      </c>
      <c r="AQ105" s="40" t="s">
        <v>106</v>
      </c>
      <c r="AR105" s="39" t="n">
        <v>5</v>
      </c>
      <c r="AS105" s="39" t="n">
        <v>29</v>
      </c>
      <c r="AT105" s="39" t="n">
        <v>3236</v>
      </c>
      <c r="AU105" s="39"/>
      <c r="AV105" s="38" t="n">
        <v>2</v>
      </c>
      <c r="AW105" s="40" t="n">
        <v>1</v>
      </c>
      <c r="AX105" s="38" t="n">
        <v>7</v>
      </c>
      <c r="AY105" s="39" t="s">
        <v>96</v>
      </c>
      <c r="AZ105" s="40" t="s">
        <v>97</v>
      </c>
      <c r="BA105" s="43" t="n">
        <v>3.33000000000000007</v>
      </c>
      <c r="BB105" s="43">
        <f>BA105/AR105</f>
        <v>0.666000000000000014</v>
      </c>
      <c r="BC105" s="39" t="s">
        <v>94</v>
      </c>
      <c r="BD105" s="40" t="n">
        <v>7</v>
      </c>
      <c r="BE105" s="38"/>
      <c r="BF105" s="39"/>
      <c r="BG105" s="40" t="s">
        <v>93</v>
      </c>
      <c r="BH105" s="38" t="s">
        <v>95</v>
      </c>
      <c r="BI105" s="39" t="s">
        <v>93</v>
      </c>
      <c r="BJ105" s="40" t="s">
        <v>93</v>
      </c>
      <c r="BK105" s="39" t="s">
        <v>94</v>
      </c>
      <c r="BL105" s="40" t="s">
        <v>94</v>
      </c>
    </row>
    <row r="106" spans="1:64">
      <c r="A106" s="37" t="s">
        <v>256</v>
      </c>
      <c r="B106" s="38">
        <f>IF(OR(M106="Five"),3,0)+IF(OR(M106="Not Disclosed"),1.5,0)+IF(OR(M106="Nine",M106="Fourteen",M106="See Note",M106="Cooperative"),1,0)+IF(OR(N106="Yes"),2,0)+IF(OR(N106="Not Disclosed"),1.5,0)+IF(OR(N106="Owned"),1,0)</f>
        <v>2</v>
      </c>
      <c r="C106" s="39">
        <f>COUNTIF(P106:S106,"Yes")+(0.5*COUNTIF(P106:S106,""))+(0.5*COUNTIF(P106:S106,"See Note"))+(3*COUNTIF(O106,"Yes"))</f>
        <v>2</v>
      </c>
      <c r="D106" s="40">
        <f>(3*COUNTIF(T106,"No"))+COUNTIF(U106:V106,"No")</f>
        <v>2</v>
      </c>
      <c r="E106" s="39">
        <f>COUNTIF(Y106,"No")+COUNTIF(Z106,"No")+(0.5*COUNTIF(Z106,"See Note"))+(3*COUNTIF(AA106,"No"))+COUNTIF(AI106,"Yes")+(0.5*COUNTIF(AI106,"Some"))+COUNTIF(AJ106,"Yes")+(0.5*COUNTIF(AJ106,"Some"))</f>
        <v>0.5</v>
      </c>
      <c r="F106" s="39">
        <f>(IF(OR(AN106="MPPE-128",AN106="Blowfish-64"),1,(IF(OR(AN106="See Note",AN106="Blowfish-128"),0.5,IF(OR(AN106="AES-128",AN106="AES-160",AN106="AES-192",AN106="AES-256"),0,0)))+(IF(OR(AO106="MPPE-128",AO106="Blowfish-64"),2,(IF(OR(AO106="See Note",AO106="Blowfish-128",AO106=""),1,IF(OR(AO106="AES-128",AO106="AES-160",AO106="AES-192",AO106="AES-256"),0,0)))))))+IF(OR(AP106="MS-CHAPv2",AP106="RSA-RC4",AP106="RSA-1024"),1,IF(OR(AP106="See Note",AP106=""),0.5,IF(OR(AP106="RSA-4096",AP106="RSA-2048",AP106="DH-2048",AP106="CA-4096"),0,0)))+IF(OR(AQ106="MS-CHAPv2",AQ106="RSA-RC4",AQ106="RSA-1024"),2,IF(OR(AQ106="See Note",AQ106=""),1,IF(OR(AQ106="RSA-4096",AQ106="RSA-2048",AQ106="DH-2048"),0,0)))</f>
        <v>2.5</v>
      </c>
      <c r="G106" s="39">
        <f>IF(AR106&lt;3,2,0)+IF(AS106&lt;10,1,IF(AS106="",1,0))+IF(AT106&lt;3,2,IF(AT106&lt;10,1,IF(AT106="",1,0)))</f>
        <v>1</v>
      </c>
      <c r="H106" s="38">
        <f>IF(AV106=0,0,IF(AV106&lt;5,1,IF(AV106&lt;10,2,3)))+IF(AW106=0,0,IF(AW106&lt;3,1,IF(AW106&lt;10,2,3)))+IF(AX106=0,0,IF(AX106&lt;5,1,IF(AX106&lt;10,2,3)))+IF(AY106="A",0,IF(AY106="A+",0,IF(AY106="B",1,5)))+IF(AZ106="Self",0,IF(AZ106="CloudFlare",2,IF(AZ106="Incapsula",2,3)))</f>
        <v>2</v>
      </c>
      <c r="I106" s="39">
        <f aca="1">IF(BA106&lt;PricePercentile33,0,IF(BA106&lt;PricePercentile66,1,2))+IF(BB106&lt;ConPricePercentile33,0,IF(BB106&lt;ConPricePercentile66,1,2))+IF(BC106="Free",0,IF(BC106="Yes",0,1))+IF(BD106="Free",0,IF(BD106&gt;29,0,IF(BD106&gt;13,1,IF(BD106&gt;6,2,3))))</f>
        <v>5</v>
      </c>
      <c r="J106" s="40">
        <f>IF(BE106="Yes",1,0)+IF(BF106="Yes",1,0)+IF(BG106="Yes",1,0)+IF(BH106="No",1,IF(BH106="",0,IF(BH106="Some",0.5,0)))+IF(BI106="No",1,IF(BI106="",0,IF(BI106="Some",0.5,0)))+IF(BJ106="No",1,IF(BJ106="",0,IF(BJ106="Some",0.5,0)))+IF(BK106="",0,1)+IF(BL106="",0,1)</f>
        <v>0</v>
      </c>
      <c r="K106" s="41"/>
      <c r="L106" s="42" t="s">
        <v>257</v>
      </c>
      <c r="M106" s="38" t="str">
        <f>IF(OR(L106="USA",L106="UK",L106="Canada",L106="Australia",L106="New Zealand"),"Five",(IF(OR(L106="Denmark",L106="France",L106="Netherlands",L106="Norway"),"Nine",IF(OR(L106="Belgium",L106="Germany",L106="Italy",L106="Spain",L106="Sweden"),"Fourteen",IF(L106="","Not Disclosed",IF(OR(L106="British Virgin Islands",L106="Gibraltar",L106="British Indian Ocean",L106="Barbados"),"See Note","No"))))))</f>
        <v>See Note</v>
      </c>
      <c r="N106" s="40" t="s">
        <v>163</v>
      </c>
      <c r="O106" s="39" t="s">
        <v>101</v>
      </c>
      <c r="P106" s="40" t="s">
        <v>101</v>
      </c>
      <c r="Q106" s="38" t="s">
        <v>101</v>
      </c>
      <c r="R106" s="39" t="s">
        <v>101</v>
      </c>
      <c r="S106" s="39" t="s">
        <v>101</v>
      </c>
      <c r="T106" s="38" t="s">
        <v>100</v>
      </c>
      <c r="U106" s="39" t="s">
        <v>94</v>
      </c>
      <c r="V106" s="39" t="s">
        <v>94</v>
      </c>
      <c r="W106" s="39" t="s">
        <v>94</v>
      </c>
      <c r="X106" s="40" t="str">
        <f>IF(AND(NOT(M106="Five"),AA106="Yes",U106="Yes",OR(T106="Email",T106="Yes"),O106="No"),"Yes","No")</f>
        <v>No</v>
      </c>
      <c r="Y106" s="39" t="s">
        <v>101</v>
      </c>
      <c r="Z106" s="39" t="s">
        <v>101</v>
      </c>
      <c r="AA106" s="40" t="s">
        <v>93</v>
      </c>
      <c r="AB106" s="38" t="s">
        <v>101</v>
      </c>
      <c r="AC106" s="39" t="s">
        <v>101</v>
      </c>
      <c r="AD106" s="39" t="s">
        <v>101</v>
      </c>
      <c r="AE106" s="39" t="s">
        <v>101</v>
      </c>
      <c r="AF106" s="39" t="s">
        <v>101</v>
      </c>
      <c r="AG106" s="39" t="s">
        <v>101</v>
      </c>
      <c r="AH106" s="40" t="s">
        <v>101</v>
      </c>
      <c r="AI106" s="38" t="s">
        <v>101</v>
      </c>
      <c r="AJ106" s="39" t="s">
        <v>101</v>
      </c>
      <c r="AK106" s="38"/>
      <c r="AL106" s="40"/>
      <c r="AM106" s="38"/>
      <c r="AN106" s="39"/>
      <c r="AO106" s="39"/>
      <c r="AP106" s="39"/>
      <c r="AQ106" s="40"/>
      <c r="AR106" s="39" t="n">
        <v>25</v>
      </c>
      <c r="AS106" s="39" t="n">
        <v>7</v>
      </c>
      <c r="AT106" s="39" t="s">
        <v>101</v>
      </c>
      <c r="AU106" s="39"/>
      <c r="AV106" s="38" t="n">
        <v>1</v>
      </c>
      <c r="AW106" s="40" t="n">
        <v>0</v>
      </c>
      <c r="AX106" s="38" t="n">
        <v>3</v>
      </c>
      <c r="AY106" s="39" t="s">
        <v>96</v>
      </c>
      <c r="AZ106" s="40" t="s">
        <v>97</v>
      </c>
      <c r="BA106" s="43" t="n">
        <v>5</v>
      </c>
      <c r="BB106" s="43">
        <f>BA106/AR106</f>
        <v>0.2</v>
      </c>
      <c r="BC106" s="39" t="s">
        <v>94</v>
      </c>
      <c r="BD106" s="40" t="n">
        <v>0</v>
      </c>
      <c r="BE106" s="38"/>
      <c r="BF106" s="39"/>
      <c r="BG106" s="40"/>
      <c r="BH106" s="38"/>
      <c r="BI106" s="39"/>
      <c r="BJ106" s="40"/>
      <c r="BK106" s="39"/>
      <c r="BL106" s="40"/>
    </row>
    <row r="107" spans="1:64">
      <c r="A107" s="37" t="s">
        <v>258</v>
      </c>
      <c r="B107" s="38">
        <f>IF(OR(M107="Five"),3,0)+IF(OR(M107="Not Disclosed"),1.5,0)+IF(OR(M107="Nine",M107="Fourteen",M107="See Note",M107="Cooperative"),1,0)+IF(OR(N107="Yes"),2,0)+IF(OR(N107="Not Disclosed"),1.5,0)+IF(OR(N107="Owned"),1,0)</f>
        <v>5</v>
      </c>
      <c r="C107" s="39">
        <f>COUNTIF(P107:S107,"Yes")+(0.5*COUNTIF(P107:S107,""))+(0.5*COUNTIF(P107:S107,"See Note"))+(3*COUNTIF(O107,"Yes"))</f>
        <v>2</v>
      </c>
      <c r="D107" s="40">
        <f>(3*COUNTIF(T107,"No"))+COUNTIF(U107:V107,"No")</f>
        <v>4</v>
      </c>
      <c r="E107" s="39">
        <f>COUNTIF(Y107,"No")+COUNTIF(Z107,"No")+(0.5*COUNTIF(Z107,"See Note"))+(3*COUNTIF(AA107,"No"))+COUNTIF(AI107,"Yes")+(0.5*COUNTIF(AI107,"Some"))+COUNTIF(AJ107,"Yes")+(0.5*COUNTIF(AJ107,"Some"))</f>
        <v>2</v>
      </c>
      <c r="F107" s="39">
        <f>(IF(OR(AN107="MPPE-128",AN107="Blowfish-64"),1,(IF(OR(AN107="See Note",AN107="Blowfish-128"),0.5,IF(OR(AN107="AES-128",AN107="AES-160",AN107="AES-192",AN107="AES-256"),0,0)))+(IF(OR(AO107="MPPE-128",AO107="Blowfish-64"),2,(IF(OR(AO107="See Note",AO107="Blowfish-128",AO107=""),1,IF(OR(AO107="AES-128",AO107="AES-160",AO107="AES-192",AO107="AES-256"),0,0)))))))+IF(OR(AP107="MS-CHAPv2",AP107="RSA-RC4",AP107="RSA-1024"),1,IF(OR(AP107="See Note",AP107=""),0.5,IF(OR(AP107="RSA-4096",AP107="RSA-2048",AP107="DH-2048",AP107="CA-4096"),0,0)))+IF(OR(AQ107="MS-CHAPv2",AQ107="RSA-RC4",AQ107="RSA-1024"),2,IF(OR(AQ107="See Note",AQ107=""),1,IF(OR(AQ107="RSA-4096",AQ107="RSA-2048",AQ107="DH-2048"),0,0)))</f>
        <v>2.5</v>
      </c>
      <c r="G107" s="39">
        <f>IF(AR107&lt;3,2,0)+IF(AS107&lt;10,1,IF(AS107="",1,0))+IF(AT107&lt;3,2,IF(AT107&lt;10,1,IF(AT107="",1,0)))</f>
        <v>3</v>
      </c>
      <c r="H107" s="38">
        <f>IF(AV107=0,0,IF(AV107&lt;5,1,IF(AV107&lt;10,2,3)))+IF(AW107=0,0,IF(AW107&lt;3,1,IF(AW107&lt;10,2,3)))+IF(AX107=0,0,IF(AX107&lt;5,1,IF(AX107&lt;10,2,3)))+IF(AY107="A",0,IF(AY107="A+",0,IF(AY107="B",1,5)))+IF(AZ107="Self",0,IF(AZ107="CloudFlare",2,IF(AZ107="Incapsula",2,3)))</f>
        <v>2</v>
      </c>
      <c r="I107" s="39">
        <f aca="1">IF(BA107&lt;PricePercentile33,0,IF(BA107&lt;PricePercentile66,1,2))+IF(BB107&lt;ConPricePercentile33,0,IF(BB107&lt;ConPricePercentile66,1,2))+IF(BC107="Free",0,IF(BC107="Yes",0,1))+IF(BD107="Free",0,IF(BD107&gt;29,0,IF(BD107&gt;13,1,IF(BD107&gt;6,2,3))))</f>
        <v>0</v>
      </c>
      <c r="J107" s="40">
        <f>IF(BE107="Yes",1,0)+IF(BF107="Yes",1,0)+IF(BG107="Yes",1,0)+IF(BH107="No",1,IF(BH107="",0,IF(BH107="Some",0.5,0)))+IF(BI107="No",1,IF(BI107="",0,IF(BI107="Some",0.5,0)))+IF(BJ107="No",1,IF(BJ107="",0,IF(BJ107="Some",0.5,0)))+IF(BK107="",0,1)+IF(BL107="",0,1)</f>
        <v>0</v>
      </c>
      <c r="K107" s="41"/>
      <c r="L107" s="42" t="s">
        <v>92</v>
      </c>
      <c r="M107" s="38" t="str">
        <f>IF(OR(L107="USA",L107="UK",L107="Canada",L107="Australia",L107="New Zealand"),"Five",(IF(OR(L107="Denmark",L107="France",L107="Netherlands",L107="Norway"),"Nine",IF(OR(L107="Belgium",L107="Germany",L107="Italy",L107="Spain",L107="Sweden"),"Fourteen",IF(L107="","Not Disclosed",IF(OR(L107="British Virgin Islands",L107="Gibraltar",L107="British Indian Ocean",L107="Barbados"),"See Note","No"))))))</f>
        <v>Five</v>
      </c>
      <c r="N107" s="40" t="s">
        <v>93</v>
      </c>
      <c r="O107" s="39"/>
      <c r="P107" s="40"/>
      <c r="Q107" s="38"/>
      <c r="R107" s="39"/>
      <c r="S107" s="39"/>
      <c r="T107" s="38" t="s">
        <v>94</v>
      </c>
      <c r="U107" s="39" t="s">
        <v>93</v>
      </c>
      <c r="V107" s="39" t="s">
        <v>94</v>
      </c>
      <c r="W107" s="39" t="s">
        <v>94</v>
      </c>
      <c r="X107" s="40" t="str">
        <f>IF(AND(NOT(M107="Five"),AA107="Yes",U107="Yes",OR(T107="Email",T107="Yes"),O107="No"),"Yes","No")</f>
        <v>No</v>
      </c>
      <c r="Y107" s="39" t="s">
        <v>94</v>
      </c>
      <c r="Z107" s="39" t="s">
        <v>94</v>
      </c>
      <c r="AA107" s="40" t="s">
        <v>93</v>
      </c>
      <c r="AB107" s="38"/>
      <c r="AC107" s="39"/>
      <c r="AD107" s="39"/>
      <c r="AE107" s="39"/>
      <c r="AF107" s="39"/>
      <c r="AG107" s="39"/>
      <c r="AH107" s="40"/>
      <c r="AI107" s="38"/>
      <c r="AJ107" s="39"/>
      <c r="AK107" s="38"/>
      <c r="AL107" s="40"/>
      <c r="AM107" s="38"/>
      <c r="AN107" s="39"/>
      <c r="AO107" s="39" t="s">
        <v>137</v>
      </c>
      <c r="AP107" s="39"/>
      <c r="AQ107" s="40"/>
      <c r="AR107" s="39" t="n">
        <v>3</v>
      </c>
      <c r="AS107" s="39"/>
      <c r="AT107" s="39"/>
      <c r="AU107" s="39"/>
      <c r="AV107" s="38" t="n">
        <v>3</v>
      </c>
      <c r="AW107" s="40" t="n">
        <v>1</v>
      </c>
      <c r="AX107" s="38" t="n">
        <v>0</v>
      </c>
      <c r="AY107" s="39" t="s">
        <v>96</v>
      </c>
      <c r="AZ107" s="40" t="s">
        <v>97</v>
      </c>
      <c r="BA107" s="43" t="n">
        <v>2.91999999999999993</v>
      </c>
      <c r="BB107" s="43">
        <f>BA107/AR107</f>
        <v>0.973333333333333073</v>
      </c>
      <c r="BC107" s="39" t="s">
        <v>93</v>
      </c>
      <c r="BD107" s="40" t="n">
        <v>90</v>
      </c>
      <c r="BE107" s="38"/>
      <c r="BF107" s="39"/>
      <c r="BG107" s="40"/>
      <c r="BH107" s="38"/>
      <c r="BI107" s="39"/>
      <c r="BJ107" s="40"/>
      <c r="BK107" s="39"/>
      <c r="BL107" s="40"/>
    </row>
    <row r="108" spans="1:64">
      <c r="A108" s="37" t="s">
        <v>259</v>
      </c>
      <c r="B108" s="38">
        <f>IF(OR(M108="Five"),3,0)+IF(OR(M108="Not Disclosed"),1.5,0)+IF(OR(M108="Nine",M108="Fourteen",M108="See Note",M108="Cooperative"),1,0)+IF(OR(N108="Yes"),2,0)+IF(OR(N108="Not Disclosed"),1.5,0)+IF(OR(N108="Owned"),1,0)</f>
        <v>1</v>
      </c>
      <c r="C108" s="39">
        <f>COUNTIF(P108:S108,"Yes")+(0.5*COUNTIF(P108:S108,""))+(0.5*COUNTIF(P108:S108,"See Note"))+(3*COUNTIF(O108,"Yes"))</f>
        <v>2</v>
      </c>
      <c r="D108" s="40">
        <f>(3*COUNTIF(T108,"No"))+COUNTIF(U108:V108,"No")</f>
        <v>1</v>
      </c>
      <c r="E108" s="39">
        <f>COUNTIF(Y108,"No")+COUNTIF(Z108,"No")+(0.5*COUNTIF(Z108,"See Note"))+(3*COUNTIF(AA108,"No"))+COUNTIF(AI108,"Yes")+(0.5*COUNTIF(AI108,"Some"))+COUNTIF(AJ108,"Yes")+(0.5*COUNTIF(AJ108,"Some"))</f>
        <v>2</v>
      </c>
      <c r="F108" s="39">
        <f>(IF(OR(AN108="MPPE-128",AN108="Blowfish-64"),1,(IF(OR(AN108="See Note",AN108="Blowfish-128"),0.5,IF(OR(AN108="AES-128",AN108="AES-160",AN108="AES-192",AN108="AES-256"),0,0)))+(IF(OR(AO108="MPPE-128",AO108="Blowfish-64"),2,(IF(OR(AO108="See Note",AO108="Blowfish-128",AO108=""),1,IF(OR(AO108="AES-128",AO108="AES-160",AO108="AES-192",AO108="AES-256"),0,0)))))))+IF(OR(AP108="MS-CHAPv2",AP108="RSA-RC4",AP108="RSA-1024"),1,IF(OR(AP108="See Note",AP108=""),0.5,IF(OR(AP108="RSA-4096",AP108="RSA-2048",AP108="DH-2048",AP108="CA-4096"),0,0)))+IF(OR(AQ108="MS-CHAPv2",AQ108="RSA-RC4",AQ108="RSA-1024"),2,IF(OR(AQ108="See Note",AQ108=""),1,IF(OR(AQ108="RSA-4096",AQ108="RSA-2048",AQ108="DH-2048"),0,0)))</f>
        <v>0</v>
      </c>
      <c r="G108" s="39">
        <f>IF(AR108&lt;3,2,0)+IF(AS108&lt;10,1,IF(AS108="",1,0))+IF(AT108&lt;3,2,IF(AT108&lt;10,1,IF(AT108="",1,0)))</f>
        <v>0</v>
      </c>
      <c r="H108" s="38">
        <f>IF(AV108=0,0,IF(AV108&lt;5,1,IF(AV108&lt;10,2,3)))+IF(AW108=0,0,IF(AW108&lt;3,1,IF(AW108&lt;10,2,3)))+IF(AX108=0,0,IF(AX108&lt;5,1,IF(AX108&lt;10,2,3)))+IF(AY108="A",0,IF(AY108="A+",0,IF(AY108="B",1,5)))+IF(AZ108="Self",0,IF(AZ108="CloudFlare",2,IF(AZ108="Incapsula",2,3)))</f>
        <v>9</v>
      </c>
      <c r="I108" s="39">
        <f aca="1">IF(BA108&lt;PricePercentile33,0,IF(BA108&lt;PricePercentile66,1,2))+IF(BB108&lt;ConPricePercentile33,0,IF(BB108&lt;ConPricePercentile66,1,2))+IF(BC108="Free",0,IF(BC108="Yes",0,1))+IF(BD108="Free",0,IF(BD108&gt;29,0,IF(BD108&gt;13,1,IF(BD108&gt;6,2,3))))</f>
        <v>6</v>
      </c>
      <c r="J108" s="40">
        <f>IF(BE108="Yes",1,0)+IF(BF108="Yes",1,0)+IF(BG108="Yes",1,0)+IF(BH108="No",1,IF(BH108="",0,IF(BH108="Some",0.5,0)))+IF(BI108="No",1,IF(BI108="",0,IF(BI108="Some",0.5,0)))+IF(BJ108="No",1,IF(BJ108="",0,IF(BJ108="Some",0.5,0)))+IF(BK108="",0,1)+IF(BL108="",0,1)</f>
        <v>4</v>
      </c>
      <c r="K108" s="41"/>
      <c r="L108" s="42" t="s">
        <v>123</v>
      </c>
      <c r="M108" s="38" t="str">
        <f>IF(OR(L108="USA",L108="UK",L108="Canada",L108="Australia",L108="New Zealand"),"Five",(IF(OR(L108="Denmark",L108="France",L108="Netherlands",L108="Norway"),"Nine",IF(OR(L108="Belgium",L108="Germany",L108="Italy",L108="Spain",L108="Sweden"),"Fourteen",IF(L108="","Not Disclosed",IF(OR(L108="British Virgin Islands",L108="Gibraltar",L108="British Indian Ocean",L108="Barbados"),"See Note","No"))))))</f>
        <v>Fourteen</v>
      </c>
      <c r="N108" s="40" t="s">
        <v>94</v>
      </c>
      <c r="O108" s="39"/>
      <c r="P108" s="40"/>
      <c r="Q108" s="38"/>
      <c r="R108" s="39"/>
      <c r="S108" s="39"/>
      <c r="T108" s="38" t="s">
        <v>100</v>
      </c>
      <c r="U108" s="39" t="s">
        <v>93</v>
      </c>
      <c r="V108" s="39" t="s">
        <v>94</v>
      </c>
      <c r="W108" s="39" t="s">
        <v>94</v>
      </c>
      <c r="X108" s="40" t="str">
        <f>IF(AND(NOT(M108="Five"),AA108="Yes",U108="Yes",OR(T108="Email",T108="Yes"),O108="No"),"Yes","No")</f>
        <v>No</v>
      </c>
      <c r="Y108" s="39" t="s">
        <v>94</v>
      </c>
      <c r="Z108" s="39" t="s">
        <v>94</v>
      </c>
      <c r="AA108" s="40" t="s">
        <v>93</v>
      </c>
      <c r="AB108" s="38"/>
      <c r="AC108" s="39" t="s">
        <v>93</v>
      </c>
      <c r="AD108" s="39"/>
      <c r="AE108" s="39"/>
      <c r="AF108" s="39"/>
      <c r="AG108" s="39"/>
      <c r="AH108" s="40"/>
      <c r="AI108" s="38"/>
      <c r="AJ108" s="39" t="s">
        <v>94</v>
      </c>
      <c r="AK108" s="38"/>
      <c r="AL108" s="40"/>
      <c r="AM108" s="38"/>
      <c r="AN108" s="39"/>
      <c r="AO108" s="39" t="s">
        <v>105</v>
      </c>
      <c r="AP108" s="39" t="s">
        <v>251</v>
      </c>
      <c r="AQ108" s="40" t="s">
        <v>251</v>
      </c>
      <c r="AR108" s="39" t="n">
        <v>4</v>
      </c>
      <c r="AS108" s="39" t="n">
        <v>20</v>
      </c>
      <c r="AT108" s="39" t="n">
        <v>34</v>
      </c>
      <c r="AU108" s="39"/>
      <c r="AV108" s="38" t="n">
        <v>8</v>
      </c>
      <c r="AW108" s="40" t="n">
        <v>4</v>
      </c>
      <c r="AX108" s="38" t="n">
        <v>21</v>
      </c>
      <c r="AY108" s="39" t="s">
        <v>96</v>
      </c>
      <c r="AZ108" s="40" t="s">
        <v>132</v>
      </c>
      <c r="BA108" s="43" t="n">
        <v>7.01999999999999957</v>
      </c>
      <c r="BB108" s="43">
        <f>BA108/AR108</f>
        <v>1.75499999999999989</v>
      </c>
      <c r="BC108" s="39" t="s">
        <v>93</v>
      </c>
      <c r="BD108" s="40" t="n">
        <v>0</v>
      </c>
      <c r="BE108" s="38"/>
      <c r="BF108" s="39"/>
      <c r="BG108" s="40"/>
      <c r="BH108" s="38" t="s">
        <v>94</v>
      </c>
      <c r="BI108" s="39" t="s">
        <v>94</v>
      </c>
      <c r="BJ108" s="40" t="s">
        <v>94</v>
      </c>
      <c r="BK108" s="39"/>
      <c r="BL108" s="40" t="s">
        <v>94</v>
      </c>
    </row>
    <row r="109" spans="1:64">
      <c r="A109" s="37" t="s">
        <v>260</v>
      </c>
      <c r="B109" s="38">
        <f>IF(OR(M109="Five"),3,0)+IF(OR(M109="Not Disclosed"),1.5,0)+IF(OR(M109="Nine",M109="Fourteen",M109="See Note",M109="Cooperative"),1,0)+IF(OR(N109="Yes"),2,0)+IF(OR(N109="Not Disclosed"),1.5,0)+IF(OR(N109="Owned"),1,0)</f>
        <v>1</v>
      </c>
      <c r="C109" s="39">
        <f>COUNTIF(P109:S109,"Yes")+(0.5*COUNTIF(P109:S109,""))+(0.5*COUNTIF(P109:S109,"See Note"))+(3*COUNTIF(O109,"Yes"))</f>
        <v>2.5</v>
      </c>
      <c r="D109" s="40">
        <f>(3*COUNTIF(T109,"No"))+COUNTIF(U109:V109,"No")</f>
        <v>1</v>
      </c>
      <c r="E109" s="39">
        <f>COUNTIF(Y109,"No")+COUNTIF(Z109,"No")+(0.5*COUNTIF(Z109,"See Note"))+(3*COUNTIF(AA109,"No"))+COUNTIF(AI109,"Yes")+(0.5*COUNTIF(AI109,"Some"))+COUNTIF(AJ109,"Yes")+(0.5*COUNTIF(AJ109,"Some"))</f>
        <v>1.5</v>
      </c>
      <c r="F109" s="39">
        <f>(IF(OR(AN109="MPPE-128",AN109="Blowfish-64"),1,(IF(OR(AN109="See Note",AN109="Blowfish-128"),0.5,IF(OR(AN109="AES-128",AN109="AES-160",AN109="AES-192",AN109="AES-256"),0,0)))+(IF(OR(AO109="MPPE-128",AO109="Blowfish-64"),2,(IF(OR(AO109="See Note",AO109="Blowfish-128",AO109=""),1,IF(OR(AO109="AES-128",AO109="AES-160",AO109="AES-192",AO109="AES-256"),0,0)))))))+IF(OR(AP109="MS-CHAPv2",AP109="RSA-RC4",AP109="RSA-1024"),1,IF(OR(AP109="See Note",AP109=""),0.5,IF(OR(AP109="RSA-4096",AP109="RSA-2048",AP109="DH-2048",AP109="CA-4096"),0,0)))+IF(OR(AQ109="MS-CHAPv2",AQ109="RSA-RC4",AQ109="RSA-1024"),2,IF(OR(AQ109="See Note",AQ109=""),1,IF(OR(AQ109="RSA-4096",AQ109="RSA-2048",AQ109="DH-2048"),0,0)))</f>
        <v>1.5</v>
      </c>
      <c r="G109" s="39">
        <f>IF(AR109&lt;3,2,0)+IF(AS109&lt;10,1,IF(AS109="",1,0))+IF(AT109&lt;3,2,IF(AT109&lt;10,1,IF(AT109="",1,0)))</f>
        <v>0</v>
      </c>
      <c r="H109" s="38">
        <f>IF(AV109=0,0,IF(AV109&lt;5,1,IF(AV109&lt;10,2,3)))+IF(AW109=0,0,IF(AW109&lt;3,1,IF(AW109&lt;10,2,3)))+IF(AX109=0,0,IF(AX109&lt;5,1,IF(AX109&lt;10,2,3)))+IF(AY109="A",0,IF(AY109="A+",0,IF(AY109="B",1,5)))+IF(AZ109="Self",0,IF(AZ109="CloudFlare",2,IF(AZ109="Incapsula",2,3)))</f>
        <v>1</v>
      </c>
      <c r="I109" s="39">
        <f aca="1">IF(BA109&lt;PricePercentile33,0,IF(BA109&lt;PricePercentile66,1,2))+IF(BB109&lt;ConPricePercentile33,0,IF(BB109&lt;ConPricePercentile66,1,2))+IF(BC109="Free",0,IF(BC109="Yes",0,1))+IF(BD109="Free",0,IF(BD109&gt;29,0,IF(BD109&gt;13,1,IF(BD109&gt;6,2,3))))</f>
        <v>3</v>
      </c>
      <c r="J109" s="40">
        <f>IF(BE109="Yes",1,0)+IF(BF109="Yes",1,0)+IF(BG109="Yes",1,0)+IF(BH109="No",1,IF(BH109="",0,IF(BH109="Some",0.5,0)))+IF(BI109="No",1,IF(BI109="",0,IF(BI109="Some",0.5,0)))+IF(BJ109="No",1,IF(BJ109="",0,IF(BJ109="Some",0.5,0)))+IF(BK109="",0,1)+IF(BL109="",0,1)</f>
        <v>1</v>
      </c>
      <c r="K109" s="41"/>
      <c r="L109" s="42" t="s">
        <v>254</v>
      </c>
      <c r="M109" s="38" t="s">
        <v>119</v>
      </c>
      <c r="N109" s="40" t="s">
        <v>94</v>
      </c>
      <c r="O109" s="39" t="s">
        <v>94</v>
      </c>
      <c r="P109" s="40"/>
      <c r="Q109" s="38" t="s">
        <v>93</v>
      </c>
      <c r="R109" s="39"/>
      <c r="S109" s="39"/>
      <c r="T109" s="38" t="s">
        <v>100</v>
      </c>
      <c r="U109" s="39" t="s">
        <v>93</v>
      </c>
      <c r="V109" s="39" t="s">
        <v>94</v>
      </c>
      <c r="W109" s="39" t="s">
        <v>93</v>
      </c>
      <c r="X109" s="40" t="str">
        <f>IF(AND(NOT(M109="Five"),AA109="Yes",U109="Yes",OR(T109="Email",T109="Yes"),O109="No"),"Yes","No")</f>
        <v>Yes</v>
      </c>
      <c r="Y109" s="39" t="s">
        <v>93</v>
      </c>
      <c r="Z109" s="39" t="s">
        <v>94</v>
      </c>
      <c r="AA109" s="40" t="s">
        <v>93</v>
      </c>
      <c r="AB109" s="38" t="s">
        <v>93</v>
      </c>
      <c r="AC109" s="39"/>
      <c r="AD109" s="39"/>
      <c r="AE109" s="39"/>
      <c r="AF109" s="39"/>
      <c r="AG109" s="39"/>
      <c r="AH109" s="40"/>
      <c r="AI109" s="38"/>
      <c r="AJ109" s="39" t="s">
        <v>95</v>
      </c>
      <c r="AK109" s="38" t="n">
        <v>20.9699999999999989</v>
      </c>
      <c r="AL109" s="40" t="n">
        <v>5.75999999999999979</v>
      </c>
      <c r="AM109" s="38"/>
      <c r="AN109" s="39" t="s">
        <v>105</v>
      </c>
      <c r="AO109" s="39" t="s">
        <v>105</v>
      </c>
      <c r="AP109" s="39"/>
      <c r="AQ109" s="40"/>
      <c r="AR109" s="39" t="n">
        <v>5</v>
      </c>
      <c r="AS109" s="39" t="n">
        <v>14</v>
      </c>
      <c r="AT109" s="39" t="n">
        <v>112</v>
      </c>
      <c r="AU109" s="39" t="s">
        <v>93</v>
      </c>
      <c r="AV109" s="38" t="n">
        <v>0</v>
      </c>
      <c r="AW109" s="40" t="n">
        <v>0</v>
      </c>
      <c r="AX109" s="38" t="n">
        <v>1</v>
      </c>
      <c r="AY109" s="39" t="s">
        <v>102</v>
      </c>
      <c r="AZ109" s="40" t="s">
        <v>97</v>
      </c>
      <c r="BA109" s="43" t="n">
        <v>8</v>
      </c>
      <c r="BB109" s="43">
        <f>BA109/AR109</f>
        <v>1.60000000000000009</v>
      </c>
      <c r="BC109" s="39" t="s">
        <v>93</v>
      </c>
      <c r="BD109" s="40" t="n">
        <v>60</v>
      </c>
      <c r="BE109" s="38" t="s">
        <v>93</v>
      </c>
      <c r="BF109" s="39"/>
      <c r="BG109" s="40"/>
      <c r="BH109" s="38"/>
      <c r="BI109" s="39"/>
      <c r="BJ109" s="40"/>
      <c r="BK109" s="39"/>
      <c r="BL109" s="40"/>
    </row>
    <row r="110" spans="1:64">
      <c r="A110" s="37" t="s">
        <v>261</v>
      </c>
      <c r="B110" s="38">
        <f>IF(OR(M110="Five"),3,0)+IF(OR(M110="Not Disclosed"),1.5,0)+IF(OR(M110="Nine",M110="Fourteen",M110="See Note",M110="Cooperative"),1,0)+IF(OR(N110="Yes"),2,0)+IF(OR(N110="Not Disclosed"),1.5,0)+IF(OR(N110="Owned"),1,0)</f>
        <v>0</v>
      </c>
      <c r="C110" s="39">
        <f>COUNTIF(P110:S110,"Yes")+(0.5*COUNTIF(P110:S110,""))+(0.5*COUNTIF(P110:S110,"See Note"))+(3*COUNTIF(O110,"Yes"))</f>
        <v>2</v>
      </c>
      <c r="D110" s="40">
        <f>(3*COUNTIF(T110,"No"))+COUNTIF(U110:V110,"No")</f>
        <v>1</v>
      </c>
      <c r="E110" s="39">
        <f>COUNTIF(Y110,"No")+COUNTIF(Z110,"No")+(0.5*COUNTIF(Z110,"See Note"))+(3*COUNTIF(AA110,"No"))+COUNTIF(AI110,"Yes")+(0.5*COUNTIF(AI110,"Some"))+COUNTIF(AJ110,"Yes")+(0.5*COUNTIF(AJ110,"Some"))</f>
        <v>1</v>
      </c>
      <c r="F110" s="39">
        <f>(IF(OR(AN110="MPPE-128",AN110="Blowfish-64"),1,(IF(OR(AN110="See Note",AN110="Blowfish-128"),0.5,IF(OR(AN110="AES-128",AN110="AES-160",AN110="AES-192",AN110="AES-256"),0,0)))+(IF(OR(AO110="MPPE-128",AO110="Blowfish-64"),2,(IF(OR(AO110="See Note",AO110="Blowfish-128",AO110=""),1,IF(OR(AO110="AES-128",AO110="AES-160",AO110="AES-192",AO110="AES-256"),0,0)))))))+IF(OR(AP110="MS-CHAPv2",AP110="RSA-RC4",AP110="RSA-1024"),1,IF(OR(AP110="See Note",AP110=""),0.5,IF(OR(AP110="RSA-4096",AP110="RSA-2048",AP110="DH-2048",AP110="CA-4096"),0,0)))+IF(OR(AQ110="MS-CHAPv2",AQ110="RSA-RC4",AQ110="RSA-1024"),2,IF(OR(AQ110="See Note",AQ110=""),1,IF(OR(AQ110="RSA-4096",AQ110="RSA-2048",AQ110="DH-2048"),0,0)))</f>
        <v>0</v>
      </c>
      <c r="G110" s="39">
        <f>IF(AR110&lt;3,2,0)+IF(AS110&lt;10,1,IF(AS110="",1,0))+IF(AT110&lt;3,2,IF(AT110&lt;10,1,IF(AT110="",1,0)))</f>
        <v>0</v>
      </c>
      <c r="H110" s="38">
        <f>IF(AV110=0,0,IF(AV110&lt;5,1,IF(AV110&lt;10,2,3)))+IF(AW110=0,0,IF(AW110&lt;3,1,IF(AW110&lt;10,2,3)))+IF(AX110=0,0,IF(AX110&lt;5,1,IF(AX110&lt;10,2,3)))+IF(AY110="A",0,IF(AY110="A+",0,IF(AY110="B",1,5)))+IF(AZ110="Self",0,IF(AZ110="CloudFlare",2,IF(AZ110="Incapsula",2,3)))</f>
        <v>7</v>
      </c>
      <c r="I110" s="39">
        <f aca="1">IF(BA110&lt;PricePercentile33,0,IF(BA110&lt;PricePercentile66,1,2))+IF(BB110&lt;ConPricePercentile33,0,IF(BB110&lt;ConPricePercentile66,1,2))+IF(BC110="Free",0,IF(BC110="Yes",0,1))+IF(BD110="Free",0,IF(BD110&gt;29,0,IF(BD110&gt;13,1,IF(BD110&gt;6,2,3))))</f>
        <v>8</v>
      </c>
      <c r="J110" s="40">
        <f>IF(BE110="Yes",1,0)+IF(BF110="Yes",1,0)+IF(BG110="Yes",1,0)+IF(BH110="No",1,IF(BH110="",0,IF(BH110="Some",0.5,0)))+IF(BI110="No",1,IF(BI110="",0,IF(BI110="Some",0.5,0)))+IF(BJ110="No",1,IF(BJ110="",0,IF(BJ110="Some",0.5,0)))+IF(BK110="",0,1)+IF(BL110="",0,1)</f>
        <v>4</v>
      </c>
      <c r="K110" s="41"/>
      <c r="L110" s="42" t="s">
        <v>108</v>
      </c>
      <c r="M110" s="38" t="str">
        <f>IF(OR(L110="USA",L110="UK",L110="Canada",L110="Australia",L110="New Zealand"),"Five",(IF(OR(L110="Denmark",L110="France",L110="Netherlands",L110="Norway"),"Nine",IF(OR(L110="Belgium",L110="Germany",L110="Italy",L110="Spain",L110="Sweden"),"Fourteen",IF(L110="","Not Disclosed",IF(OR(L110="British Virgin Islands",L110="Gibraltar",L110="British Indian Ocean",L110="Barbados"),"See Note","No"))))))</f>
        <v>No</v>
      </c>
      <c r="N110" s="40" t="s">
        <v>94</v>
      </c>
      <c r="O110" s="39" t="s">
        <v>94</v>
      </c>
      <c r="P110" s="40"/>
      <c r="Q110" s="38"/>
      <c r="R110" s="39"/>
      <c r="S110" s="39"/>
      <c r="T110" s="38" t="s">
        <v>100</v>
      </c>
      <c r="U110" s="39" t="s">
        <v>93</v>
      </c>
      <c r="V110" s="39" t="s">
        <v>94</v>
      </c>
      <c r="W110" s="39" t="s">
        <v>93</v>
      </c>
      <c r="X110" s="40" t="str">
        <f>IF(AND(NOT(M110="Five"),AA110="Yes",U110="Yes",OR(T110="Email",T110="Yes"),O110="No"),"Yes","No")</f>
        <v>Yes</v>
      </c>
      <c r="Y110" s="39" t="s">
        <v>93</v>
      </c>
      <c r="Z110" s="39" t="s">
        <v>94</v>
      </c>
      <c r="AA110" s="40" t="s">
        <v>93</v>
      </c>
      <c r="AB110" s="38" t="s">
        <v>93</v>
      </c>
      <c r="AC110" s="39"/>
      <c r="AD110" s="39" t="s">
        <v>93</v>
      </c>
      <c r="AE110" s="39" t="s">
        <v>93</v>
      </c>
      <c r="AF110" s="39"/>
      <c r="AG110" s="39"/>
      <c r="AH110" s="40"/>
      <c r="AI110" s="38"/>
      <c r="AJ110" s="39" t="s">
        <v>94</v>
      </c>
      <c r="AK110" s="38"/>
      <c r="AL110" s="40"/>
      <c r="AM110" s="38"/>
      <c r="AN110" s="39"/>
      <c r="AO110" s="39" t="s">
        <v>105</v>
      </c>
      <c r="AP110" s="39" t="s">
        <v>106</v>
      </c>
      <c r="AQ110" s="40" t="s">
        <v>106</v>
      </c>
      <c r="AR110" s="39" t="n">
        <v>3</v>
      </c>
      <c r="AS110" s="39" t="n">
        <v>40</v>
      </c>
      <c r="AT110" s="39" t="n">
        <v>300</v>
      </c>
      <c r="AU110" s="39"/>
      <c r="AV110" s="38" t="n">
        <v>0</v>
      </c>
      <c r="AW110" s="40" t="n">
        <v>0</v>
      </c>
      <c r="AX110" s="38" t="n">
        <v>5</v>
      </c>
      <c r="AY110" s="39" t="s">
        <v>109</v>
      </c>
      <c r="AZ110" s="40" t="s">
        <v>97</v>
      </c>
      <c r="BA110" s="43" t="n">
        <v>10</v>
      </c>
      <c r="BB110" s="43">
        <f>BA110/AR110</f>
        <v>3.33333333333332993</v>
      </c>
      <c r="BC110" s="39" t="s">
        <v>94</v>
      </c>
      <c r="BD110" s="40" t="n">
        <v>0</v>
      </c>
      <c r="BE110" s="38"/>
      <c r="BF110" s="39"/>
      <c r="BG110" s="40"/>
      <c r="BH110" s="38" t="s">
        <v>94</v>
      </c>
      <c r="BI110" s="39" t="s">
        <v>94</v>
      </c>
      <c r="BJ110" s="40" t="s">
        <v>94</v>
      </c>
      <c r="BK110" s="39"/>
      <c r="BL110" s="40" t="s">
        <v>94</v>
      </c>
    </row>
    <row r="111" spans="1:64">
      <c r="A111" s="37" t="s">
        <v>262</v>
      </c>
      <c r="B111" s="38">
        <f>IF(OR(M111="Five"),3,0)+IF(OR(M111="Not Disclosed"),1.5,0)+IF(OR(M111="Nine",M111="Fourteen",M111="See Note",M111="Cooperative"),1,0)+IF(OR(N111="Yes"),2,0)+IF(OR(N111="Not Disclosed"),1.5,0)+IF(OR(N111="Owned"),1,0)</f>
        <v>1</v>
      </c>
      <c r="C111" s="39">
        <f>COUNTIF(P111:S111,"Yes")+(0.5*COUNTIF(P111:S111,""))+(0.5*COUNTIF(P111:S111,"See Note"))+(3*COUNTIF(O111,"Yes"))</f>
        <v>1</v>
      </c>
      <c r="D111" s="40">
        <f>(3*COUNTIF(T111,"No"))+COUNTIF(U111:V111,"No")</f>
        <v>4</v>
      </c>
      <c r="E111" s="39">
        <f>COUNTIF(Y111,"No")+COUNTIF(Z111,"No")+(0.5*COUNTIF(Z111,"See Note"))+(3*COUNTIF(AA111,"No"))+COUNTIF(AI111,"Yes")+(0.5*COUNTIF(AI111,"Some"))+COUNTIF(AJ111,"Yes")+(0.5*COUNTIF(AJ111,"Some"))</f>
        <v>2</v>
      </c>
      <c r="F111" s="39">
        <f>(IF(OR(AN111="MPPE-128",AN111="Blowfish-64"),1,(IF(OR(AN111="See Note",AN111="Blowfish-128"),0.5,IF(OR(AN111="AES-128",AN111="AES-160",AN111="AES-192",AN111="AES-256"),0,0)))+(IF(OR(AO111="MPPE-128",AO111="Blowfish-64"),2,(IF(OR(AO111="See Note",AO111="Blowfish-128",AO111=""),1,IF(OR(AO111="AES-128",AO111="AES-160",AO111="AES-192",AO111="AES-256"),0,0)))))))+IF(OR(AP111="MS-CHAPv2",AP111="RSA-RC4",AP111="RSA-1024"),1,IF(OR(AP111="See Note",AP111=""),0.5,IF(OR(AP111="RSA-4096",AP111="RSA-2048",AP111="DH-2048",AP111="CA-4096"),0,0)))+IF(OR(AQ111="MS-CHAPv2",AQ111="RSA-RC4",AQ111="RSA-1024"),2,IF(OR(AQ111="See Note",AQ111=""),1,IF(OR(AQ111="RSA-4096",AQ111="RSA-2048",AQ111="DH-2048"),0,0)))</f>
        <v>0</v>
      </c>
      <c r="G111" s="39">
        <f>IF(AR111&lt;3,2,0)+IF(AS111&lt;10,1,IF(AS111="",1,0))+IF(AT111&lt;3,2,IF(AT111&lt;10,1,IF(AT111="",1,0)))</f>
        <v>2</v>
      </c>
      <c r="H111" s="38">
        <f>IF(AV111=0,0,IF(AV111&lt;5,1,IF(AV111&lt;10,2,3)))+IF(AW111=0,0,IF(AW111&lt;3,1,IF(AW111&lt;10,2,3)))+IF(AX111=0,0,IF(AX111&lt;5,1,IF(AX111&lt;10,2,3)))+IF(AY111="A",0,IF(AY111="A+",0,IF(AY111="B",1,5)))+IF(AZ111="Self",0,IF(AZ111="CloudFlare",2,IF(AZ111="Incapsula",2,3)))</f>
        <v>5</v>
      </c>
      <c r="I111" s="39">
        <f aca="1">IF(BA111&lt;PricePercentile33,0,IF(BA111&lt;PricePercentile66,1,2))+IF(BB111&lt;ConPricePercentile33,0,IF(BB111&lt;ConPricePercentile66,1,2))+IF(BC111="Free",0,IF(BC111="Yes",0,1))+IF(BD111="Free",0,IF(BD111&gt;29,0,IF(BD111&gt;13,1,IF(BD111&gt;6,2,3))))</f>
        <v>3</v>
      </c>
      <c r="J111" s="40">
        <f>IF(BE111="Yes",1,0)+IF(BF111="Yes",1,0)+IF(BG111="Yes",1,0)+IF(BH111="No",1,IF(BH111="",0,IF(BH111="Some",0.5,0)))+IF(BI111="No",1,IF(BI111="",0,IF(BI111="Some",0.5,0)))+IF(BJ111="No",1,IF(BJ111="",0,IF(BJ111="Some",0.5,0)))+IF(BK111="",0,1)+IF(BL111="",0,1)</f>
        <v>5</v>
      </c>
      <c r="K111" s="41"/>
      <c r="L111" s="42" t="s">
        <v>192</v>
      </c>
      <c r="M111" s="38" t="str">
        <f>IF(OR(L111="USA",L111="UK",L111="Canada",L111="Australia",L111="New Zealand"),"Five",(IF(OR(L111="Denmark",L111="France",L111="Netherlands",L111="Norway"),"Nine",IF(OR(L111="Belgium",L111="Germany",L111="Italy",L111="Spain",L111="Sweden"),"Fourteen",IF(L111="","Not Disclosed",IF(OR(L111="British Virgin Islands",L111="Gibraltar",L111="British Indian Ocean",L111="Barbados"),"See Note","No"))))))</f>
        <v>Nine</v>
      </c>
      <c r="N111" s="40" t="s">
        <v>94</v>
      </c>
      <c r="O111" s="39" t="s">
        <v>94</v>
      </c>
      <c r="P111" s="40"/>
      <c r="Q111" s="38" t="s">
        <v>94</v>
      </c>
      <c r="R111" s="39"/>
      <c r="S111" s="39" t="s">
        <v>94</v>
      </c>
      <c r="T111" s="38" t="s">
        <v>94</v>
      </c>
      <c r="U111" s="39" t="s">
        <v>93</v>
      </c>
      <c r="V111" s="39" t="s">
        <v>94</v>
      </c>
      <c r="W111" s="39" t="s">
        <v>94</v>
      </c>
      <c r="X111" s="40" t="str">
        <f>IF(AND(NOT(M111="Five"),AA111="Yes",U111="Yes",OR(T111="Email",T111="Yes"),O111="No"),"Yes","No")</f>
        <v>No</v>
      </c>
      <c r="Y111" s="39" t="s">
        <v>94</v>
      </c>
      <c r="Z111" s="39" t="s">
        <v>94</v>
      </c>
      <c r="AA111" s="40" t="s">
        <v>93</v>
      </c>
      <c r="AB111" s="38"/>
      <c r="AC111" s="39"/>
      <c r="AD111" s="39"/>
      <c r="AE111" s="39"/>
      <c r="AF111" s="39"/>
      <c r="AG111" s="39"/>
      <c r="AH111" s="40"/>
      <c r="AI111" s="38"/>
      <c r="AJ111" s="39"/>
      <c r="AK111" s="38"/>
      <c r="AL111" s="40"/>
      <c r="AM111" s="38"/>
      <c r="AN111" s="39" t="s">
        <v>263</v>
      </c>
      <c r="AO111" s="39" t="s">
        <v>263</v>
      </c>
      <c r="AP111" s="39" t="s">
        <v>145</v>
      </c>
      <c r="AQ111" s="40" t="s">
        <v>145</v>
      </c>
      <c r="AR111" s="39" t="n">
        <v>1</v>
      </c>
      <c r="AS111" s="39" t="n">
        <v>16</v>
      </c>
      <c r="AT111" s="39" t="n">
        <v>21</v>
      </c>
      <c r="AU111" s="39" t="s">
        <v>232</v>
      </c>
      <c r="AV111" s="38" t="n">
        <v>2</v>
      </c>
      <c r="AW111" s="40" t="n">
        <v>0</v>
      </c>
      <c r="AX111" s="38" t="n">
        <v>16</v>
      </c>
      <c r="AY111" s="39" t="s">
        <v>114</v>
      </c>
      <c r="AZ111" s="40" t="s">
        <v>97</v>
      </c>
      <c r="BA111" s="43" t="n">
        <v>6.25</v>
      </c>
      <c r="BB111" s="43">
        <f>BA111/AR111</f>
        <v>6.25</v>
      </c>
      <c r="BC111" s="39" t="s">
        <v>93</v>
      </c>
      <c r="BD111" s="40" t="n">
        <v>30</v>
      </c>
      <c r="BE111" s="38"/>
      <c r="BF111" s="39" t="s">
        <v>93</v>
      </c>
      <c r="BG111" s="40"/>
      <c r="BH111" s="38" t="s">
        <v>94</v>
      </c>
      <c r="BI111" s="39" t="s">
        <v>94</v>
      </c>
      <c r="BJ111" s="40" t="s">
        <v>94</v>
      </c>
      <c r="BK111" s="39"/>
      <c r="BL111" s="40" t="s">
        <v>94</v>
      </c>
    </row>
    <row r="112" spans="1:64">
      <c r="A112" s="37" t="s">
        <v>264</v>
      </c>
      <c r="B112" s="38">
        <f>IF(OR(M112="Five"),3,0)+IF(OR(M112="Not Disclosed"),1.5,0)+IF(OR(M112="Nine",M112="Fourteen",M112="See Note",M112="Cooperative"),1,0)+IF(OR(N112="Yes"),2,0)+IF(OR(N112="Not Disclosed"),1.5,0)+IF(OR(N112="Owned"),1,0)</f>
        <v>1</v>
      </c>
      <c r="C112" s="39">
        <f>COUNTIF(P112:S112,"Yes")+(0.5*COUNTIF(P112:S112,""))+(0.5*COUNTIF(P112:S112,"See Note"))+(3*COUNTIF(O112,"Yes"))</f>
        <v>2</v>
      </c>
      <c r="D112" s="40">
        <f>(3*COUNTIF(T112,"No"))+COUNTIF(U112:V112,"No")</f>
        <v>1</v>
      </c>
      <c r="E112" s="39">
        <f>COUNTIF(Y112,"No")+COUNTIF(Z112,"No")+(0.5*COUNTIF(Z112,"See Note"))+(3*COUNTIF(AA112,"No"))+COUNTIF(AI112,"Yes")+(0.5*COUNTIF(AI112,"Some"))+COUNTIF(AJ112,"Yes")+(0.5*COUNTIF(AJ112,"Some"))</f>
        <v>1</v>
      </c>
      <c r="F112" s="39">
        <f>(IF(OR(AN112="MPPE-128",AN112="Blowfish-64"),1,(IF(OR(AN112="See Note",AN112="Blowfish-128"),0.5,IF(OR(AN112="AES-128",AN112="AES-160",AN112="AES-192",AN112="AES-256"),0,0)))+(IF(OR(AO112="MPPE-128",AO112="Blowfish-64"),2,(IF(OR(AO112="See Note",AO112="Blowfish-128",AO112=""),1,IF(OR(AO112="AES-128",AO112="AES-160",AO112="AES-192",AO112="AES-256"),0,0)))))))+IF(OR(AP112="MS-CHAPv2",AP112="RSA-RC4",AP112="RSA-1024"),1,IF(OR(AP112="See Note",AP112=""),0.5,IF(OR(AP112="RSA-4096",AP112="RSA-2048",AP112="DH-2048",AP112="CA-4096"),0,0)))+IF(OR(AQ112="MS-CHAPv2",AQ112="RSA-RC4",AQ112="RSA-1024"),2,IF(OR(AQ112="See Note",AQ112=""),1,IF(OR(AQ112="RSA-4096",AQ112="RSA-2048",AQ112="DH-2048"),0,0)))</f>
        <v>2.5</v>
      </c>
      <c r="G112" s="39">
        <f>IF(AR112&lt;3,2,0)+IF(AS112&lt;10,1,IF(AS112="",1,0))+IF(AT112&lt;3,2,IF(AT112&lt;10,1,IF(AT112="",1,0)))</f>
        <v>5</v>
      </c>
      <c r="H112" s="38">
        <f>IF(AV112=0,0,IF(AV112&lt;5,1,IF(AV112&lt;10,2,3)))+IF(AW112=0,0,IF(AW112&lt;3,1,IF(AW112&lt;10,2,3)))+IF(AX112=0,0,IF(AX112&lt;5,1,IF(AX112&lt;10,2,3)))+IF(AY112="A",0,IF(AY112="A+",0,IF(AY112="B",1,5)))+IF(AZ112="Self",0,IF(AZ112="CloudFlare",2,IF(AZ112="Incapsula",2,3)))</f>
        <v>7</v>
      </c>
      <c r="I112" s="39">
        <f aca="1">IF(BA112&lt;PricePercentile33,0,IF(BA112&lt;PricePercentile66,1,2))+IF(BB112&lt;ConPricePercentile33,0,IF(BB112&lt;ConPricePercentile66,1,2))+IF(BC112="Free",0,IF(BC112="Yes",0,1))+IF(BD112="Free",0,IF(BD112&gt;29,0,IF(BD112&gt;13,1,IF(BD112&gt;6,2,3))))</f>
        <v>4</v>
      </c>
      <c r="J112" s="40">
        <f>IF(BE112="Yes",1,0)+IF(BF112="Yes",1,0)+IF(BG112="Yes",1,0)+IF(BH112="No",1,IF(BH112="",0,IF(BH112="Some",0.5,0)))+IF(BI112="No",1,IF(BI112="",0,IF(BI112="Some",0.5,0)))+IF(BJ112="No",1,IF(BJ112="",0,IF(BJ112="Some",0.5,0)))+IF(BK112="",0,1)+IF(BL112="",0,1)</f>
        <v>0</v>
      </c>
      <c r="K112" s="41"/>
      <c r="L112" s="42" t="s">
        <v>123</v>
      </c>
      <c r="M112" s="38" t="str">
        <f>IF(OR(L112="USA",L112="UK",L112="Canada",L112="Australia",L112="New Zealand"),"Five",(IF(OR(L112="Denmark",L112="France",L112="Netherlands",L112="Norway"),"Nine",IF(OR(L112="Belgium",L112="Germany",L112="Italy",L112="Spain",L112="Sweden"),"Fourteen",IF(L112="","Not Disclosed",IF(OR(L112="British Virgin Islands",L112="Gibraltar",L112="British Indian Ocean",L112="Barbados"),"See Note","No"))))))</f>
        <v>Fourteen</v>
      </c>
      <c r="N112" s="40" t="s">
        <v>94</v>
      </c>
      <c r="O112" s="39"/>
      <c r="P112" s="40"/>
      <c r="Q112" s="38"/>
      <c r="R112" s="39"/>
      <c r="S112" s="39"/>
      <c r="T112" s="38" t="s">
        <v>100</v>
      </c>
      <c r="U112" s="39" t="s">
        <v>93</v>
      </c>
      <c r="V112" s="39" t="s">
        <v>94</v>
      </c>
      <c r="W112" s="39" t="s">
        <v>94</v>
      </c>
      <c r="X112" s="40" t="str">
        <f>IF(AND(NOT(M112="Five"),AA112="Yes",U112="Yes",OR(T112="Email",T112="Yes"),O112="No"),"Yes","No")</f>
        <v>No</v>
      </c>
      <c r="Y112" s="39" t="s">
        <v>93</v>
      </c>
      <c r="Z112" s="39" t="s">
        <v>94</v>
      </c>
      <c r="AA112" s="40" t="s">
        <v>93</v>
      </c>
      <c r="AB112" s="38"/>
      <c r="AC112" s="39"/>
      <c r="AD112" s="39"/>
      <c r="AE112" s="39"/>
      <c r="AF112" s="39"/>
      <c r="AG112" s="39"/>
      <c r="AH112" s="40"/>
      <c r="AI112" s="38"/>
      <c r="AJ112" s="39"/>
      <c r="AK112" s="38"/>
      <c r="AL112" s="40"/>
      <c r="AM112" s="38"/>
      <c r="AN112" s="39"/>
      <c r="AO112" s="39"/>
      <c r="AP112" s="39"/>
      <c r="AQ112" s="40"/>
      <c r="AR112" s="39" t="n">
        <v>1</v>
      </c>
      <c r="AS112" s="39"/>
      <c r="AT112" s="39"/>
      <c r="AU112" s="39"/>
      <c r="AV112" s="38" t="n">
        <v>1</v>
      </c>
      <c r="AW112" s="40" t="n">
        <v>1</v>
      </c>
      <c r="AX112" s="38" t="n">
        <v>0</v>
      </c>
      <c r="AY112" s="39"/>
      <c r="AZ112" s="40" t="s">
        <v>97</v>
      </c>
      <c r="BA112" s="43"/>
      <c r="BB112" s="43"/>
      <c r="BC112" s="39" t="s">
        <v>94</v>
      </c>
      <c r="BD112" s="40" t="n">
        <v>0</v>
      </c>
      <c r="BE112" s="38"/>
      <c r="BF112" s="39"/>
      <c r="BG112" s="40"/>
      <c r="BH112" s="38"/>
      <c r="BI112" s="39"/>
      <c r="BJ112" s="40"/>
      <c r="BK112" s="39"/>
      <c r="BL112" s="40"/>
    </row>
    <row r="113" spans="1:64">
      <c r="A113" s="37" t="s">
        <v>265</v>
      </c>
      <c r="B113" s="38">
        <f>IF(OR(M113="Five"),3,0)+IF(OR(M113="Not Disclosed"),1.5,0)+IF(OR(M113="Nine",M113="Fourteen",M113="See Note",M113="Cooperative"),1,0)+IF(OR(N113="Yes"),2,0)+IF(OR(N113="Not Disclosed"),1.5,0)+IF(OR(N113="Owned"),1,0)</f>
        <v>0</v>
      </c>
      <c r="C113" s="39">
        <f>COUNTIF(P113:S113,"Yes")+(0.5*COUNTIF(P113:S113,""))+(0.5*COUNTIF(P113:S113,"See Note"))+(3*COUNTIF(O113,"Yes"))</f>
        <v>3</v>
      </c>
      <c r="D113" s="40">
        <f>(3*COUNTIF(T113,"No"))+COUNTIF(U113:V113,"No")</f>
        <v>4</v>
      </c>
      <c r="E113" s="39">
        <f>COUNTIF(Y113,"No")+COUNTIF(Z113,"No")+(0.5*COUNTIF(Z113,"See Note"))+(3*COUNTIF(AA113,"No"))+COUNTIF(AI113,"Yes")+(0.5*COUNTIF(AI113,"Some"))+COUNTIF(AJ113,"Yes")+(0.5*COUNTIF(AJ113,"Some"))</f>
        <v>0.5</v>
      </c>
      <c r="F113" s="39">
        <f>(IF(OR(AN113="MPPE-128",AN113="Blowfish-64"),1,(IF(OR(AN113="See Note",AN113="Blowfish-128"),0.5,IF(OR(AN113="AES-128",AN113="AES-160",AN113="AES-192",AN113="AES-256"),0,0)))+(IF(OR(AO113="MPPE-128",AO113="Blowfish-64"),2,(IF(OR(AO113="See Note",AO113="Blowfish-128",AO113=""),1,IF(OR(AO113="AES-128",AO113="AES-160",AO113="AES-192",AO113="AES-256"),0,0)))))))+IF(OR(AP113="MS-CHAPv2",AP113="RSA-RC4",AP113="RSA-1024"),1,IF(OR(AP113="See Note",AP113=""),0.5,IF(OR(AP113="RSA-4096",AP113="RSA-2048",AP113="DH-2048",AP113="CA-4096"),0,0)))+IF(OR(AQ113="MS-CHAPv2",AQ113="RSA-RC4",AQ113="RSA-1024"),2,IF(OR(AQ113="See Note",AQ113=""),1,IF(OR(AQ113="RSA-4096",AQ113="RSA-2048",AQ113="DH-2048"),0,0)))</f>
        <v>1.5</v>
      </c>
      <c r="G113" s="39">
        <f>IF(AR113&lt;3,2,0)+IF(AS113&lt;10,1,IF(AS113="",1,0))+IF(AT113&lt;3,2,IF(AT113&lt;10,1,IF(AT113="",1,0)))</f>
        <v>0</v>
      </c>
      <c r="H113" s="38">
        <f>IF(AV113=0,0,IF(AV113&lt;5,1,IF(AV113&lt;10,2,3)))+IF(AW113=0,0,IF(AW113&lt;3,1,IF(AW113&lt;10,2,3)))+IF(AX113=0,0,IF(AX113&lt;5,1,IF(AX113&lt;10,2,3)))+IF(AY113="A",0,IF(AY113="A+",0,IF(AY113="B",1,5)))+IF(AZ113="Self",0,IF(AZ113="CloudFlare",2,IF(AZ113="Incapsula",2,3)))</f>
        <v>3</v>
      </c>
      <c r="I113" s="39">
        <f aca="1">IF(BA113&lt;PricePercentile33,0,IF(BA113&lt;PricePercentile66,1,2))+IF(BB113&lt;ConPricePercentile33,0,IF(BB113&lt;ConPricePercentile66,1,2))+IF(BC113="Free",0,IF(BC113="Yes",0,1))+IF(BD113="Free",0,IF(BD113&gt;29,0,IF(BD113&gt;13,1,IF(BD113&gt;6,2,3))))</f>
        <v>4</v>
      </c>
      <c r="J113" s="40">
        <f>IF(BE113="Yes",1,0)+IF(BF113="Yes",1,0)+IF(BG113="Yes",1,0)+IF(BH113="No",1,IF(BH113="",0,IF(BH113="Some",0.5,0)))+IF(BI113="No",1,IF(BI113="",0,IF(BI113="Some",0.5,0)))+IF(BJ113="No",1,IF(BJ113="",0,IF(BJ113="Some",0.5,0)))+IF(BK113="",0,1)+IF(BL113="",0,1)</f>
        <v>5</v>
      </c>
      <c r="K113" s="41"/>
      <c r="L113" s="42" t="s">
        <v>131</v>
      </c>
      <c r="M113" s="38" t="str">
        <f>IF(OR(L113="USA",L113="UK",L113="Canada",L113="Australia",L113="New Zealand"),"Five",(IF(OR(L113="Denmark",L113="France",L113="Netherlands",L113="Norway"),"Nine",IF(OR(L113="Belgium",L113="Germany",L113="Italy",L113="Spain",L113="Sweden"),"Fourteen",IF(L113="","Not Disclosed",IF(OR(L113="British Virgin Islands",L113="Gibraltar",L113="British Indian Ocean",L113="Barbados"),"See Note","No"))))))</f>
        <v>No</v>
      </c>
      <c r="N113" s="40" t="s">
        <v>94</v>
      </c>
      <c r="O113" s="39" t="s">
        <v>94</v>
      </c>
      <c r="P113" s="40"/>
      <c r="Q113" s="38" t="s">
        <v>93</v>
      </c>
      <c r="R113" s="39" t="s">
        <v>93</v>
      </c>
      <c r="S113" s="39"/>
      <c r="T113" s="38" t="s">
        <v>94</v>
      </c>
      <c r="U113" s="39" t="s">
        <v>93</v>
      </c>
      <c r="V113" s="39" t="s">
        <v>94</v>
      </c>
      <c r="W113" s="39" t="s">
        <v>94</v>
      </c>
      <c r="X113" s="40" t="str">
        <f>IF(AND(NOT(M113="Five"),AA113="Yes",U113="Yes",OR(T113="Email",T113="Yes"),O113="No"),"Yes","No")</f>
        <v>No</v>
      </c>
      <c r="Y113" s="39" t="s">
        <v>93</v>
      </c>
      <c r="Z113" s="39" t="s">
        <v>93</v>
      </c>
      <c r="AA113" s="40" t="s">
        <v>93</v>
      </c>
      <c r="AB113" s="38"/>
      <c r="AC113" s="39"/>
      <c r="AD113" s="39"/>
      <c r="AE113" s="39"/>
      <c r="AF113" s="39"/>
      <c r="AG113" s="39"/>
      <c r="AH113" s="40"/>
      <c r="AI113" s="38" t="s">
        <v>94</v>
      </c>
      <c r="AJ113" s="39" t="s">
        <v>95</v>
      </c>
      <c r="AK113" s="38"/>
      <c r="AL113" s="40"/>
      <c r="AM113" s="38"/>
      <c r="AN113" s="39"/>
      <c r="AO113" s="39" t="s">
        <v>105</v>
      </c>
      <c r="AP113" s="39"/>
      <c r="AQ113" s="40"/>
      <c r="AR113" s="39" t="n">
        <v>5</v>
      </c>
      <c r="AS113" s="39" t="n">
        <v>141</v>
      </c>
      <c r="AT113" s="39" t="n">
        <v>500</v>
      </c>
      <c r="AU113" s="39"/>
      <c r="AV113" s="38"/>
      <c r="AW113" s="40"/>
      <c r="AX113" s="38" t="n">
        <v>27</v>
      </c>
      <c r="AY113" s="39" t="s">
        <v>96</v>
      </c>
      <c r="AZ113" s="40" t="s">
        <v>97</v>
      </c>
      <c r="BA113" s="43" t="n">
        <v>4.16999999999999993</v>
      </c>
      <c r="BB113" s="43">
        <f>BA113/AR113</f>
        <v>0.833999999999999986</v>
      </c>
      <c r="BC113" s="39" t="s">
        <v>94</v>
      </c>
      <c r="BD113" s="40" t="n">
        <v>7</v>
      </c>
      <c r="BE113" s="38"/>
      <c r="BF113" s="39"/>
      <c r="BG113" s="40"/>
      <c r="BH113" s="38" t="s">
        <v>94</v>
      </c>
      <c r="BI113" s="39" t="s">
        <v>94</v>
      </c>
      <c r="BJ113" s="40" t="s">
        <v>94</v>
      </c>
      <c r="BK113" s="39" t="s">
        <v>94</v>
      </c>
      <c r="BL113" s="40" t="s">
        <v>94</v>
      </c>
    </row>
    <row r="114" spans="1:64">
      <c r="A114" s="37" t="s">
        <v>266</v>
      </c>
      <c r="B114" s="38">
        <f>IF(OR(M114="Five"),3,0)+IF(OR(M114="Not Disclosed"),1.5,0)+IF(OR(M114="Nine",M114="Fourteen",M114="See Note",M114="Cooperative"),1,0)+IF(OR(N114="Yes"),2,0)+IF(OR(N114="Not Disclosed"),1.5,0)+IF(OR(N114="Owned"),1,0)</f>
        <v>5</v>
      </c>
      <c r="C114" s="39">
        <f>COUNTIF(P114:S114,"Yes")+(0.5*COUNTIF(P114:S114,""))+(0.5*COUNTIF(P114:S114,"See Note"))+(3*COUNTIF(O114,"Yes"))</f>
        <v>2</v>
      </c>
      <c r="D114" s="40">
        <f>(3*COUNTIF(T114,"No"))+COUNTIF(U114:V114,"No")</f>
        <v>1</v>
      </c>
      <c r="E114" s="39">
        <f>COUNTIF(Y114,"No")+COUNTIF(Z114,"No")+(0.5*COUNTIF(Z114,"See Note"))+(3*COUNTIF(AA114,"No"))+COUNTIF(AI114,"Yes")+(0.5*COUNTIF(AI114,"Some"))+COUNTIF(AJ114,"Yes")+(0.5*COUNTIF(AJ114,"Some"))</f>
        <v>2</v>
      </c>
      <c r="F114" s="39">
        <f>(IF(OR(AN114="MPPE-128",AN114="Blowfish-64"),1,(IF(OR(AN114="See Note",AN114="Blowfish-128"),0.5,IF(OR(AN114="AES-128",AN114="AES-160",AN114="AES-192",AN114="AES-256"),0,0)))+(IF(OR(AO114="MPPE-128",AO114="Blowfish-64"),2,(IF(OR(AO114="See Note",AO114="Blowfish-128",AO114=""),1,IF(OR(AO114="AES-128",AO114="AES-160",AO114="AES-192",AO114="AES-256"),0,0)))))))+IF(OR(AP114="MS-CHAPv2",AP114="RSA-RC4",AP114="RSA-1024"),1,IF(OR(AP114="See Note",AP114=""),0.5,IF(OR(AP114="RSA-4096",AP114="RSA-2048",AP114="DH-2048",AP114="CA-4096"),0,0)))+IF(OR(AQ114="MS-CHAPv2",AQ114="RSA-RC4",AQ114="RSA-1024"),2,IF(OR(AQ114="See Note",AQ114=""),1,IF(OR(AQ114="RSA-4096",AQ114="RSA-2048",AQ114="DH-2048"),0,0)))</f>
        <v>2.5</v>
      </c>
      <c r="G114" s="39">
        <f>IF(AR114&lt;3,2,0)+IF(AS114&lt;10,1,IF(AS114="",1,0))+IF(AT114&lt;3,2,IF(AT114&lt;10,1,IF(AT114="",1,0)))</f>
        <v>2</v>
      </c>
      <c r="H114" s="38">
        <f>IF(AV114=0,0,IF(AV114&lt;5,1,IF(AV114&lt;10,2,3)))+IF(AW114=0,0,IF(AW114&lt;3,1,IF(AW114&lt;10,2,3)))+IF(AX114=0,0,IF(AX114&lt;5,1,IF(AX114&lt;10,2,3)))+IF(AY114="A",0,IF(AY114="A+",0,IF(AY114="B",1,5)))+IF(AZ114="Self",0,IF(AZ114="CloudFlare",2,IF(AZ114="Incapsula",2,3)))</f>
        <v>9</v>
      </c>
      <c r="I114" s="39">
        <f aca="1">IF(BA114&lt;PricePercentile33,0,IF(BA114&lt;PricePercentile66,1,2))+IF(BB114&lt;ConPricePercentile33,0,IF(BB114&lt;ConPricePercentile66,1,2))+IF(BC114="Free",0,IF(BC114="Yes",0,1))+IF(BD114="Free",0,IF(BD114&gt;29,0,IF(BD114&gt;13,1,IF(BD114&gt;6,2,3))))</f>
        <v>5</v>
      </c>
      <c r="J114" s="40">
        <f>IF(BE114="Yes",1,0)+IF(BF114="Yes",1,0)+IF(BG114="Yes",1,0)+IF(BH114="No",1,IF(BH114="",0,IF(BH114="Some",0.5,0)))+IF(BI114="No",1,IF(BI114="",0,IF(BI114="Some",0.5,0)))+IF(BJ114="No",1,IF(BJ114="",0,IF(BJ114="Some",0.5,0)))+IF(BK114="",0,1)+IF(BL114="",0,1)</f>
        <v>1</v>
      </c>
      <c r="K114" s="41"/>
      <c r="L114" s="42" t="s">
        <v>92</v>
      </c>
      <c r="M114" s="38" t="str">
        <f>IF(OR(L114="USA",L114="UK",L114="Canada",L114="Australia",L114="New Zealand"),"Five",(IF(OR(L114="Denmark",L114="France",L114="Netherlands",L114="Norway"),"Nine",IF(OR(L114="Belgium",L114="Germany",L114="Italy",L114="Spain",L114="Sweden"),"Fourteen",IF(L114="","Not Disclosed",IF(OR(L114="British Virgin Islands",L114="Gibraltar",L114="British Indian Ocean",L114="Barbados"),"See Note","No"))))))</f>
        <v>Five</v>
      </c>
      <c r="N114" s="40" t="s">
        <v>93</v>
      </c>
      <c r="O114" s="39" t="s">
        <v>94</v>
      </c>
      <c r="P114" s="40"/>
      <c r="Q114" s="38"/>
      <c r="R114" s="39"/>
      <c r="S114" s="39"/>
      <c r="T114" s="38" t="s">
        <v>100</v>
      </c>
      <c r="U114" s="39" t="s">
        <v>93</v>
      </c>
      <c r="V114" s="39" t="s">
        <v>94</v>
      </c>
      <c r="W114" s="39" t="s">
        <v>94</v>
      </c>
      <c r="X114" s="40" t="str">
        <f>IF(AND(NOT(M114="Five"),AA114="Yes",U114="Yes",OR(T114="Email",T114="Yes"),O114="No"),"Yes","No")</f>
        <v>No</v>
      </c>
      <c r="Y114" s="39" t="s">
        <v>94</v>
      </c>
      <c r="Z114" s="39" t="s">
        <v>94</v>
      </c>
      <c r="AA114" s="40" t="s">
        <v>93</v>
      </c>
      <c r="AB114" s="38"/>
      <c r="AC114" s="39" t="s">
        <v>93</v>
      </c>
      <c r="AD114" s="39"/>
      <c r="AE114" s="39"/>
      <c r="AF114" s="39"/>
      <c r="AG114" s="39"/>
      <c r="AH114" s="40"/>
      <c r="AI114" s="38"/>
      <c r="AJ114" s="39"/>
      <c r="AK114" s="38"/>
      <c r="AL114" s="40"/>
      <c r="AM114" s="38"/>
      <c r="AN114" s="39"/>
      <c r="AO114" s="39"/>
      <c r="AP114" s="39"/>
      <c r="AQ114" s="40"/>
      <c r="AR114" s="39" t="n">
        <v>1</v>
      </c>
      <c r="AS114" s="39" t="n">
        <v>20</v>
      </c>
      <c r="AT114" s="39" t="n">
        <v>31</v>
      </c>
      <c r="AU114" s="39"/>
      <c r="AV114" s="38" t="n">
        <v>5</v>
      </c>
      <c r="AW114" s="40" t="n">
        <v>4</v>
      </c>
      <c r="AX114" s="38" t="n">
        <v>13</v>
      </c>
      <c r="AY114" s="39" t="s">
        <v>96</v>
      </c>
      <c r="AZ114" s="40" t="s">
        <v>132</v>
      </c>
      <c r="BA114" s="43" t="n">
        <v>1.87999999999999989</v>
      </c>
      <c r="BB114" s="43">
        <f>BA114/AR114</f>
        <v>1.87999999999999989</v>
      </c>
      <c r="BC114" s="39" t="s">
        <v>94</v>
      </c>
      <c r="BD114" s="40" t="n">
        <v>0</v>
      </c>
      <c r="BE114" s="38"/>
      <c r="BF114" s="39" t="s">
        <v>93</v>
      </c>
      <c r="BG114" s="40"/>
      <c r="BH114" s="38"/>
      <c r="BI114" s="39"/>
      <c r="BJ114" s="40"/>
      <c r="BK114" s="39"/>
      <c r="BL114" s="40"/>
    </row>
    <row r="115" spans="1:64">
      <c r="A115" s="37" t="s">
        <v>267</v>
      </c>
      <c r="B115" s="38">
        <f>IF(OR(M115="Five"),3,0)+IF(OR(M115="Not Disclosed"),1.5,0)+IF(OR(M115="Nine",M115="Fourteen",M115="See Note",M115="Cooperative"),1,0)+IF(OR(N115="Yes"),2,0)+IF(OR(N115="Not Disclosed"),1.5,0)+IF(OR(N115="Owned"),1,0)</f>
        <v>3</v>
      </c>
      <c r="C115" s="39">
        <f>COUNTIF(P115:S115,"Yes")+(0.5*COUNTIF(P115:S115,""))+(0.5*COUNTIF(P115:S115,"See Note"))+(3*COUNTIF(O115,"Yes"))</f>
        <v>2</v>
      </c>
      <c r="D115" s="40">
        <f>(3*COUNTIF(T115,"No"))+COUNTIF(U115:V115,"No")</f>
        <v>1</v>
      </c>
      <c r="E115" s="39">
        <f>COUNTIF(Y115,"No")+COUNTIF(Z115,"No")+(0.5*COUNTIF(Z115,"See Note"))+(3*COUNTIF(AA115,"No"))+COUNTIF(AI115,"Yes")+(0.5*COUNTIF(AI115,"Some"))+COUNTIF(AJ115,"Yes")+(0.5*COUNTIF(AJ115,"Some"))</f>
        <v>2.5</v>
      </c>
      <c r="F115" s="39">
        <f>(IF(OR(AN115="MPPE-128",AN115="Blowfish-64"),1,(IF(OR(AN115="See Note",AN115="Blowfish-128"),0.5,IF(OR(AN115="AES-128",AN115="AES-160",AN115="AES-192",AN115="AES-256"),0,0)))+(IF(OR(AO115="MPPE-128",AO115="Blowfish-64"),2,(IF(OR(AO115="See Note",AO115="Blowfish-128",AO115=""),1,IF(OR(AO115="AES-128",AO115="AES-160",AO115="AES-192",AO115="AES-256"),0,0)))))))+IF(OR(AP115="MS-CHAPv2",AP115="RSA-RC4",AP115="RSA-1024"),1,IF(OR(AP115="See Note",AP115=""),0.5,IF(OR(AP115="RSA-4096",AP115="RSA-2048",AP115="DH-2048",AP115="CA-4096"),0,0)))+IF(OR(AQ115="MS-CHAPv2",AQ115="RSA-RC4",AQ115="RSA-1024"),2,IF(OR(AQ115="See Note",AQ115=""),1,IF(OR(AQ115="RSA-4096",AQ115="RSA-2048",AQ115="DH-2048"),0,0)))</f>
        <v>1.5</v>
      </c>
      <c r="G115" s="39">
        <f>IF(AR115&lt;3,2,0)+IF(AS115&lt;10,1,IF(AS115="",1,0))+IF(AT115&lt;3,2,IF(AT115&lt;10,1,IF(AT115="",1,0)))</f>
        <v>2</v>
      </c>
      <c r="H115" s="38">
        <f>IF(AV115=0,0,IF(AV115&lt;5,1,IF(AV115&lt;10,2,3)))+IF(AW115=0,0,IF(AW115&lt;3,1,IF(AW115&lt;10,2,3)))+IF(AX115=0,0,IF(AX115&lt;5,1,IF(AX115&lt;10,2,3)))+IF(AY115="A",0,IF(AY115="A+",0,IF(AY115="B",1,5)))+IF(AZ115="Self",0,IF(AZ115="CloudFlare",2,IF(AZ115="Incapsula",2,3)))</f>
        <v>4</v>
      </c>
      <c r="I115" s="39">
        <f aca="1">IF(BA115&lt;PricePercentile33,0,IF(BA115&lt;PricePercentile66,1,2))+IF(BB115&lt;ConPricePercentile33,0,IF(BB115&lt;ConPricePercentile66,1,2))+IF(BC115="Free",0,IF(BC115="Yes",0,1))+IF(BD115="Free",0,IF(BD115&gt;29,0,IF(BD115&gt;13,1,IF(BD115&gt;6,2,3))))</f>
        <v>4</v>
      </c>
      <c r="J115" s="40">
        <f>IF(BE115="Yes",1,0)+IF(BF115="Yes",1,0)+IF(BG115="Yes",1,0)+IF(BH115="No",1,IF(BH115="",0,IF(BH115="Some",0.5,0)))+IF(BI115="No",1,IF(BI115="",0,IF(BI115="Some",0.5,0)))+IF(BJ115="No",1,IF(BJ115="",0,IF(BJ115="Some",0.5,0)))+IF(BK115="",0,1)+IF(BL115="",0,1)</f>
        <v>4</v>
      </c>
      <c r="K115" s="41"/>
      <c r="L115" s="46" t="s">
        <v>128</v>
      </c>
      <c r="M115" s="47" t="str">
        <f>IF(OR(L115="USA",L115="UK",L115="Canada",L115="Australia",L115="New Zealand"),"Five",(IF(OR(L115="Denmark",L115="France",L115="Netherlands",L115="Norway"),"Nine",IF(OR(L115="Belgium",L115="Germany",L115="Italy",L115="Spain",L115="Sweden"),"Fourteen",IF(L115="","Not Disclosed",IF(OR(L115="British Virgin Islands",L115="Gibraltar",L115="British Indian Ocean",L115="Barbados"),"See Note","No"))))))</f>
        <v>Five</v>
      </c>
      <c r="N115" s="45" t="s">
        <v>94</v>
      </c>
      <c r="O115" s="48"/>
      <c r="P115" s="49"/>
      <c r="Q115" s="48"/>
      <c r="R115" s="50"/>
      <c r="S115" s="49"/>
      <c r="T115" s="51" t="s">
        <v>100</v>
      </c>
      <c r="U115" s="44" t="s">
        <v>93</v>
      </c>
      <c r="V115" s="47" t="s">
        <v>94</v>
      </c>
      <c r="W115" s="39" t="s">
        <v>94</v>
      </c>
      <c r="X115" s="52" t="str">
        <f>IF(AND(NOT(M115="Five"),AA115="Yes",U115="Yes",OR(T115="Email",T115="Yes"),O115="No"),"Yes","No")</f>
        <v>No</v>
      </c>
      <c r="Y115" s="47" t="s">
        <v>94</v>
      </c>
      <c r="Z115" s="47" t="s">
        <v>94</v>
      </c>
      <c r="AA115" s="45" t="s">
        <v>93</v>
      </c>
      <c r="AB115" s="48"/>
      <c r="AC115" s="48"/>
      <c r="AD115" s="48"/>
      <c r="AE115" s="48"/>
      <c r="AF115" s="48"/>
      <c r="AG115" s="48"/>
      <c r="AH115" s="49"/>
      <c r="AI115" s="48"/>
      <c r="AJ115" s="53" t="s">
        <v>95</v>
      </c>
      <c r="AK115" s="54" t="n">
        <v>38.0499999999999972</v>
      </c>
      <c r="AL115" s="55" t="n">
        <v>14.8699999999999992</v>
      </c>
      <c r="AM115" s="48"/>
      <c r="AN115" s="44" t="s">
        <v>105</v>
      </c>
      <c r="AO115" s="44" t="s">
        <v>105</v>
      </c>
      <c r="AP115" s="48"/>
      <c r="AQ115" s="49"/>
      <c r="AR115" s="56" t="n">
        <v>2</v>
      </c>
      <c r="AS115" s="44" t="n">
        <v>15</v>
      </c>
      <c r="AT115" s="44" t="n">
        <v>19</v>
      </c>
      <c r="AU115" s="53" t="s">
        <v>232</v>
      </c>
      <c r="AV115" s="57" t="n">
        <v>1</v>
      </c>
      <c r="AW115" s="58" t="n">
        <v>2</v>
      </c>
      <c r="AX115" s="59" t="n">
        <v>5</v>
      </c>
      <c r="AY115" s="44" t="s">
        <v>96</v>
      </c>
      <c r="AZ115" s="45" t="s">
        <v>97</v>
      </c>
      <c r="BA115" s="60" t="n">
        <v>2.95000000000000018</v>
      </c>
      <c r="BB115" s="61">
        <f>BA115/AR115</f>
        <v>1.47500000000000009</v>
      </c>
      <c r="BC115" s="44" t="s">
        <v>93</v>
      </c>
      <c r="BD115" s="52" t="n">
        <v>0</v>
      </c>
      <c r="BE115" s="48"/>
      <c r="BF115" s="48"/>
      <c r="BG115" s="49"/>
      <c r="BH115" s="47" t="s">
        <v>94</v>
      </c>
      <c r="BI115" s="47" t="s">
        <v>94</v>
      </c>
      <c r="BJ115" s="52" t="s">
        <v>94</v>
      </c>
      <c r="BK115" s="48"/>
      <c r="BL115" s="52" t="s">
        <v>94</v>
      </c>
    </row>
    <row r="116" spans="1:64">
      <c r="A116" s="37" t="s">
        <v>268</v>
      </c>
      <c r="B116" s="38">
        <f>IF(OR(M116="Five"),3,0)+IF(OR(M116="Not Disclosed"),1.5,0)+IF(OR(M116="Nine",M116="Fourteen",M116="See Note",M116="Cooperative"),1,0)+IF(OR(N116="Yes"),2,0)+IF(OR(N116="Not Disclosed"),1.5,0)+IF(OR(N116="Owned"),1,0)</f>
        <v>1</v>
      </c>
      <c r="C116" s="39">
        <f>COUNTIF(P116:S116,"Yes")+(0.5*COUNTIF(P116:S116,""))+(0.5*COUNTIF(P116:S116,"See Note"))+(3*COUNTIF(O116,"Yes"))</f>
        <v>3</v>
      </c>
      <c r="D116" s="40">
        <f>(3*COUNTIF(T116,"No"))+COUNTIF(U116:V116,"No")</f>
        <v>4</v>
      </c>
      <c r="E116" s="39">
        <f>COUNTIF(Y116,"No")+COUNTIF(Z116,"No")+(0.5*COUNTIF(Z116,"See Note"))+(3*COUNTIF(AA116,"No"))+COUNTIF(AI116,"Yes")+(0.5*COUNTIF(AI116,"Some"))+COUNTIF(AJ116,"Yes")+(0.5*COUNTIF(AJ116,"Some"))</f>
        <v>2</v>
      </c>
      <c r="F116" s="39">
        <f>(IF(OR(AN116="MPPE-128",AN116="Blowfish-64"),1,(IF(OR(AN116="See Note",AN116="Blowfish-128"),0.5,IF(OR(AN116="AES-128",AN116="AES-160",AN116="AES-192",AN116="AES-256"),0,0)))+(IF(OR(AO116="MPPE-128",AO116="Blowfish-64"),2,(IF(OR(AO116="See Note",AO116="Blowfish-128",AO116=""),1,IF(OR(AO116="AES-128",AO116="AES-160",AO116="AES-192",AO116="AES-256"),0,0)))))))+IF(OR(AP116="MS-CHAPv2",AP116="RSA-RC4",AP116="RSA-1024"),1,IF(OR(AP116="See Note",AP116=""),0.5,IF(OR(AP116="RSA-4096",AP116="RSA-2048",AP116="DH-2048",AP116="CA-4096"),0,0)))+IF(OR(AQ116="MS-CHAPv2",AQ116="RSA-RC4",AQ116="RSA-1024"),2,IF(OR(AQ116="See Note",AQ116=""),1,IF(OR(AQ116="RSA-4096",AQ116="RSA-2048",AQ116="DH-2048"),0,0)))</f>
        <v>1.5</v>
      </c>
      <c r="G116" s="39">
        <f>IF(AR116&lt;3,2,0)+IF(AS116&lt;10,1,IF(AS116="",1,0))+IF(AT116&lt;3,2,IF(AT116&lt;10,1,IF(AT116="",1,0)))</f>
        <v>3</v>
      </c>
      <c r="H116" s="38">
        <f>IF(AV116=0,0,IF(AV116&lt;5,1,IF(AV116&lt;10,2,3)))+IF(AW116=0,0,IF(AW116&lt;3,1,IF(AW116&lt;10,2,3)))+IF(AX116=0,0,IF(AX116&lt;5,1,IF(AX116&lt;10,2,3)))+IF(AY116="A",0,IF(AY116="A+",0,IF(AY116="B",1,5)))+IF(AZ116="Self",0,IF(AZ116="CloudFlare",2,IF(AZ116="Incapsula",2,3)))</f>
        <v>3</v>
      </c>
      <c r="I116" s="39">
        <f aca="1">IF(BA116&lt;PricePercentile33,0,IF(BA116&lt;PricePercentile66,1,2))+IF(BB116&lt;ConPricePercentile33,0,IF(BB116&lt;ConPricePercentile66,1,2))+IF(BC116="Free",0,IF(BC116="Yes",0,1))+IF(BD116="Free",0,IF(BD116&gt;29,0,IF(BD116&gt;13,1,IF(BD116&gt;6,2,3))))</f>
        <v>6</v>
      </c>
      <c r="J116" s="40">
        <f>IF(BE116="Yes",1,0)+IF(BF116="Yes",1,0)+IF(BG116="Yes",1,0)+IF(BH116="No",1,IF(BH116="",0,IF(BH116="Some",0.5,0)))+IF(BI116="No",1,IF(BI116="",0,IF(BI116="Some",0.5,0)))+IF(BJ116="No",1,IF(BJ116="",0,IF(BJ116="Some",0.5,0)))+IF(BK116="",0,1)+IF(BL116="",0,1)</f>
        <v>5</v>
      </c>
      <c r="K116" s="41"/>
      <c r="L116" s="42" t="s">
        <v>192</v>
      </c>
      <c r="M116" s="47" t="str">
        <f>IF(OR(L116="USA",L116="UK",L116="Canada",L116="Australia",L116="New Zealand"),"Five",(IF(OR(L116="Denmark",L116="France",L116="Netherlands",L116="Norway"),"Nine",IF(OR(L116="Belgium",L116="Germany",L116="Italy",L116="Spain",L116="Sweden"),"Fourteen",IF(L116="","Not Disclosed",IF(OR(L116="British Virgin Islands",L116="Gibraltar",L116="British Indian Ocean",L116="Barbados"),"See Note","No"))))))</f>
        <v>Nine</v>
      </c>
      <c r="N116" s="40" t="s">
        <v>94</v>
      </c>
      <c r="O116" s="39"/>
      <c r="P116" s="40"/>
      <c r="Q116" s="39"/>
      <c r="R116" s="39" t="s">
        <v>93</v>
      </c>
      <c r="S116" s="39" t="s">
        <v>93</v>
      </c>
      <c r="T116" s="39" t="s">
        <v>94</v>
      </c>
      <c r="U116" s="39" t="s">
        <v>93</v>
      </c>
      <c r="V116" s="39" t="s">
        <v>94</v>
      </c>
      <c r="W116" s="39" t="s">
        <v>93</v>
      </c>
      <c r="X116" s="52" t="str">
        <f>IF(AND(NOT(M116="Five"),AA116="Yes",U116="Yes",OR(T116="Email",T116="Yes"),O116="No"),"Yes","No")</f>
        <v>No</v>
      </c>
      <c r="Y116" s="39" t="s">
        <v>94</v>
      </c>
      <c r="Z116" s="39" t="s">
        <v>94</v>
      </c>
      <c r="AA116" s="40" t="s">
        <v>93</v>
      </c>
      <c r="AB116" s="39"/>
      <c r="AC116" s="39" t="s">
        <v>93</v>
      </c>
      <c r="AD116" s="39"/>
      <c r="AE116" s="39"/>
      <c r="AF116" s="39"/>
      <c r="AG116" s="39"/>
      <c r="AH116" s="40"/>
      <c r="AI116" s="39"/>
      <c r="AJ116" s="39"/>
      <c r="AK116" s="38"/>
      <c r="AL116" s="40"/>
      <c r="AM116" s="39"/>
      <c r="AN116" s="39"/>
      <c r="AO116" s="39" t="s">
        <v>116</v>
      </c>
      <c r="AP116" s="39"/>
      <c r="AQ116" s="40"/>
      <c r="AR116" s="39" t="n">
        <v>25</v>
      </c>
      <c r="AS116" s="39"/>
      <c r="AT116" s="39"/>
      <c r="AU116" s="39" t="s">
        <v>93</v>
      </c>
      <c r="AV116" s="38" t="n">
        <v>0</v>
      </c>
      <c r="AW116" s="40" t="n">
        <v>1</v>
      </c>
      <c r="AX116" s="39" t="n">
        <v>8</v>
      </c>
      <c r="AY116" s="39" t="s">
        <v>96</v>
      </c>
      <c r="AZ116" s="40" t="s">
        <v>97</v>
      </c>
      <c r="BA116" s="43" t="n">
        <v>10.6099999999999994</v>
      </c>
      <c r="BB116" s="43">
        <f>BA116/AR116</f>
        <v>0.424399999999999977</v>
      </c>
      <c r="BC116" s="39" t="s">
        <v>94</v>
      </c>
      <c r="BD116" s="40" t="n">
        <v>0</v>
      </c>
      <c r="BE116" s="39" t="s">
        <v>93</v>
      </c>
      <c r="BF116" s="39" t="s">
        <v>93</v>
      </c>
      <c r="BG116" s="40"/>
      <c r="BH116" s="39" t="s">
        <v>94</v>
      </c>
      <c r="BI116" s="39" t="s">
        <v>94</v>
      </c>
      <c r="BJ116" s="40" t="s">
        <v>94</v>
      </c>
      <c r="BK116" s="39"/>
      <c r="BL116" s="40"/>
    </row>
    <row r="117" spans="1:64">
      <c r="A117" s="37" t="s">
        <v>269</v>
      </c>
      <c r="B117" s="38">
        <f>IF(OR(M117="Five"),3,0)+IF(OR(M117="Not Disclosed"),1.5,0)+IF(OR(M117="Nine",M117="Fourteen",M117="See Note",M117="Cooperative"),1,0)+IF(OR(N117="Yes"),2,0)+IF(OR(N117="Not Disclosed"),1.5,0)+IF(OR(N117="Owned"),1,0)</f>
        <v>0</v>
      </c>
      <c r="C117" s="39">
        <f>COUNTIF(P117:S117,"Yes")+(0.5*COUNTIF(P117:S117,""))+(0.5*COUNTIF(P117:S117,"See Note"))+(3*COUNTIF(O117,"Yes"))</f>
        <v>2.5</v>
      </c>
      <c r="D117" s="40">
        <f>(3*COUNTIF(T117,"No"))+COUNTIF(U117:V117,"No")</f>
        <v>1</v>
      </c>
      <c r="E117" s="39">
        <f>COUNTIF(Y117,"No")+COUNTIF(Z117,"No")+(0.5*COUNTIF(Z117,"See Note"))+(3*COUNTIF(AA117,"No"))+COUNTIF(AI117,"Yes")+(0.5*COUNTIF(AI117,"Some"))+COUNTIF(AJ117,"Yes")+(0.5*COUNTIF(AJ117,"Some"))</f>
        <v>2</v>
      </c>
      <c r="F117" s="39">
        <f>(IF(OR(AN117="MPPE-128",AN117="Blowfish-64"),1,(IF(OR(AN117="See Note",AN117="Blowfish-128"),0.5,IF(OR(AN117="AES-128",AN117="AES-160",AN117="AES-192",AN117="AES-256"),0,0)))+(IF(OR(AO117="MPPE-128",AO117="Blowfish-64"),2,(IF(OR(AO117="See Note",AO117="Blowfish-128",AO117=""),1,IF(OR(AO117="AES-128",AO117="AES-160",AO117="AES-192",AO117="AES-256"),0,0)))))))+IF(OR(AP117="MS-CHAPv2",AP117="RSA-RC4",AP117="RSA-1024"),1,IF(OR(AP117="See Note",AP117=""),0.5,IF(OR(AP117="RSA-4096",AP117="RSA-2048",AP117="DH-2048",AP117="CA-4096"),0,0)))+IF(OR(AQ117="MS-CHAPv2",AQ117="RSA-RC4",AQ117="RSA-1024"),2,IF(OR(AQ117="See Note",AQ117=""),1,IF(OR(AQ117="RSA-4096",AQ117="RSA-2048",AQ117="DH-2048"),0,0)))</f>
        <v>1.5</v>
      </c>
      <c r="G117" s="39">
        <f>IF(AR117&lt;3,2,0)+IF(AS117&lt;10,1,IF(AS117="",1,0))+IF(AT117&lt;3,2,IF(AT117&lt;10,1,IF(AT117="",1,0)))</f>
        <v>0</v>
      </c>
      <c r="H117" s="38">
        <f>IF(AV117=0,0,IF(AV117&lt;5,1,IF(AV117&lt;10,2,3)))+IF(AW117=0,0,IF(AW117&lt;3,1,IF(AW117&lt;10,2,3)))+IF(AX117=0,0,IF(AX117&lt;5,1,IF(AX117&lt;10,2,3)))+IF(AY117="A",0,IF(AY117="A+",0,IF(AY117="B",1,5)))+IF(AZ117="Self",0,IF(AZ117="CloudFlare",2,IF(AZ117="Incapsula",2,3)))</f>
        <v>7</v>
      </c>
      <c r="I117" s="39">
        <f aca="1">IF(BA117&lt;PricePercentile33,0,IF(BA117&lt;PricePercentile66,1,2))+IF(BB117&lt;ConPricePercentile33,0,IF(BB117&lt;ConPricePercentile66,1,2))+IF(BC117="Free",0,IF(BC117="Yes",0,1))+IF(BD117="Free",0,IF(BD117&gt;29,0,IF(BD117&gt;13,1,IF(BD117&gt;6,2,3))))</f>
        <v>3</v>
      </c>
      <c r="J117" s="40">
        <f>IF(BE117="Yes",1,0)+IF(BF117="Yes",1,0)+IF(BG117="Yes",1,0)+IF(BH117="No",1,IF(BH117="",0,IF(BH117="Some",0.5,0)))+IF(BI117="No",1,IF(BI117="",0,IF(BI117="Some",0.5,0)))+IF(BJ117="No",1,IF(BJ117="",0,IF(BJ117="Some",0.5,0)))+IF(BK117="",0,1)+IF(BL117="",0,1)</f>
        <v>3</v>
      </c>
      <c r="K117" s="41"/>
      <c r="L117" s="42" t="s">
        <v>270</v>
      </c>
      <c r="M117" s="38" t="str">
        <f>IF(OR(L117="USA",L117="UK",L117="Canada",L117="Australia",L117="New Zealand"),"Five",(IF(OR(L117="Denmark",L117="France",L117="Netherlands",L117="Norway"),"Nine",IF(OR(L117="Belgium",L117="Germany",L117="Italy",L117="Spain",L117="Sweden"),"Fourteen",IF(L117="","Not Disclosed",IF(OR(L117="British Virgin Islands",L117="Gibraltar",L117="British Indian Ocean",L117="Barbados"),"See Note","No"))))))</f>
        <v>No</v>
      </c>
      <c r="N117" s="40" t="s">
        <v>94</v>
      </c>
      <c r="O117" s="39" t="s">
        <v>94</v>
      </c>
      <c r="P117" s="40"/>
      <c r="Q117" s="38" t="s">
        <v>93</v>
      </c>
      <c r="R117" s="39" t="s">
        <v>93</v>
      </c>
      <c r="S117" s="39" t="s">
        <v>94</v>
      </c>
      <c r="T117" s="38" t="s">
        <v>100</v>
      </c>
      <c r="U117" s="39" t="s">
        <v>93</v>
      </c>
      <c r="V117" s="39" t="s">
        <v>94</v>
      </c>
      <c r="W117" s="39" t="s">
        <v>93</v>
      </c>
      <c r="X117" s="40" t="str">
        <f>IF(AND(NOT(M117="Five"),AA117="Yes",U117="Yes",OR(T117="Email",T117="Yes"),O117="No"),"Yes","No")</f>
        <v>Yes</v>
      </c>
      <c r="Y117" s="39" t="s">
        <v>94</v>
      </c>
      <c r="Z117" s="39" t="s">
        <v>94</v>
      </c>
      <c r="AA117" s="40" t="s">
        <v>93</v>
      </c>
      <c r="AB117" s="38"/>
      <c r="AC117" s="39"/>
      <c r="AD117" s="39"/>
      <c r="AE117" s="39"/>
      <c r="AF117" s="39"/>
      <c r="AG117" s="39"/>
      <c r="AH117" s="40"/>
      <c r="AI117" s="38"/>
      <c r="AJ117" s="39"/>
      <c r="AK117" s="38" t="n">
        <v>93.4500000000000028</v>
      </c>
      <c r="AL117" s="40" t="n">
        <v>10.6999999999999993</v>
      </c>
      <c r="AM117" s="38"/>
      <c r="AN117" s="39" t="s">
        <v>105</v>
      </c>
      <c r="AO117" s="39" t="s">
        <v>105</v>
      </c>
      <c r="AP117" s="39"/>
      <c r="AQ117" s="40"/>
      <c r="AR117" s="39" t="n">
        <v>3</v>
      </c>
      <c r="AS117" s="39" t="n">
        <v>24</v>
      </c>
      <c r="AT117" s="39" t="n">
        <v>150</v>
      </c>
      <c r="AU117" s="39" t="s">
        <v>232</v>
      </c>
      <c r="AV117" s="38" t="n">
        <v>11</v>
      </c>
      <c r="AW117" s="40" t="n">
        <v>2</v>
      </c>
      <c r="AX117" s="38" t="n">
        <v>14</v>
      </c>
      <c r="AY117" s="39" t="s">
        <v>96</v>
      </c>
      <c r="AZ117" s="40" t="s">
        <v>97</v>
      </c>
      <c r="BA117" s="43" t="n">
        <v>5.99000000000000021</v>
      </c>
      <c r="BB117" s="43">
        <f>BA117/AR117</f>
        <v>1.99666666666666988</v>
      </c>
      <c r="BC117" s="39" t="s">
        <v>93</v>
      </c>
      <c r="BD117" s="40" t="n">
        <v>14</v>
      </c>
      <c r="BE117" s="38" t="s">
        <v>93</v>
      </c>
      <c r="BF117" s="39"/>
      <c r="BG117" s="40"/>
      <c r="BH117" s="38" t="s">
        <v>93</v>
      </c>
      <c r="BI117" s="39" t="s">
        <v>93</v>
      </c>
      <c r="BJ117" s="40" t="s">
        <v>93</v>
      </c>
      <c r="BK117" s="39" t="s">
        <v>94</v>
      </c>
      <c r="BL117" s="40" t="s">
        <v>94</v>
      </c>
    </row>
    <row r="118" spans="1:64">
      <c r="A118" s="37" t="s">
        <v>271</v>
      </c>
      <c r="B118" s="38">
        <f>IF(OR(M118="Five"),3,0)+IF(OR(M118="Not Disclosed"),1.5,0)+IF(OR(M118="Nine",M118="Fourteen",M118="See Note",M118="Cooperative"),1,0)+IF(OR(N118="Yes"),2,0)+IF(OR(N118="Not Disclosed"),1.5,0)+IF(OR(N118="Owned"),1,0)</f>
        <v>3</v>
      </c>
      <c r="C118" s="39">
        <f>COUNTIF(P118:S118,"Yes")+(0.5*COUNTIF(P118:S118,""))+(0.5*COUNTIF(P118:S118,"See Note"))+(3*COUNTIF(O118,"Yes"))</f>
        <v>2.5</v>
      </c>
      <c r="D118" s="40">
        <f>(3*COUNTIF(T118,"No"))+COUNTIF(U118:V118,"No")</f>
        <v>5</v>
      </c>
      <c r="E118" s="39">
        <f>COUNTIF(Y118,"No")+COUNTIF(Z118,"No")+(0.5*COUNTIF(Z118,"See Note"))+(3*COUNTIF(AA118,"No"))+COUNTIF(AI118,"Yes")+(0.5*COUNTIF(AI118,"Some"))+COUNTIF(AJ118,"Yes")+(0.5*COUNTIF(AJ118,"Some"))</f>
        <v>2</v>
      </c>
      <c r="F118" s="39">
        <f>(IF(OR(AN118="MPPE-128",AN118="Blowfish-64"),1,(IF(OR(AN118="See Note",AN118="Blowfish-128"),0.5,IF(OR(AN118="AES-128",AN118="AES-160",AN118="AES-192",AN118="AES-256"),0,0)))+(IF(OR(AO118="MPPE-128",AO118="Blowfish-64"),2,(IF(OR(AO118="See Note",AO118="Blowfish-128",AO118=""),1,IF(OR(AO118="AES-128",AO118="AES-160",AO118="AES-192",AO118="AES-256"),0,0)))))))+IF(OR(AP118="MS-CHAPv2",AP118="RSA-RC4",AP118="RSA-1024"),1,IF(OR(AP118="See Note",AP118=""),0.5,IF(OR(AP118="RSA-4096",AP118="RSA-2048",AP118="DH-2048",AP118="CA-4096"),0,0)))+IF(OR(AQ118="MS-CHAPv2",AQ118="RSA-RC4",AQ118="RSA-1024"),2,IF(OR(AQ118="See Note",AQ118=""),1,IF(OR(AQ118="RSA-4096",AQ118="RSA-2048",AQ118="DH-2048"),0,0)))</f>
        <v>2.5</v>
      </c>
      <c r="G118" s="39">
        <f>IF(AR118&lt;3,2,0)+IF(AS118&lt;10,1,IF(AS118="",1,0))+IF(AT118&lt;3,2,IF(AT118&lt;10,1,IF(AT118="",1,0)))</f>
        <v>2</v>
      </c>
      <c r="H118" s="38">
        <f>IF(AV118=0,0,IF(AV118&lt;5,1,IF(AV118&lt;10,2,3)))+IF(AW118=0,0,IF(AW118&lt;3,1,IF(AW118&lt;10,2,3)))+IF(AX118=0,0,IF(AX118&lt;5,1,IF(AX118&lt;10,2,3)))+IF(AY118="A",0,IF(AY118="A+",0,IF(AY118="B",1,5)))+IF(AZ118="Self",0,IF(AZ118="CloudFlare",2,IF(AZ118="Incapsula",2,3)))</f>
        <v>9</v>
      </c>
      <c r="I118" s="39">
        <f aca="1">IF(BA118&lt;PricePercentile33,0,IF(BA118&lt;PricePercentile66,1,2))+IF(BB118&lt;ConPricePercentile33,0,IF(BB118&lt;ConPricePercentile66,1,2))+IF(BC118="Free",0,IF(BC118="Yes",0,1))+IF(BD118="Free",0,IF(BD118&gt;29,0,IF(BD118&gt;13,1,IF(BD118&gt;6,2,3))))</f>
        <v>5</v>
      </c>
      <c r="J118" s="40">
        <f>IF(BE118="Yes",1,0)+IF(BF118="Yes",1,0)+IF(BG118="Yes",1,0)+IF(BH118="No",1,IF(BH118="",0,IF(BH118="Some",0.5,0)))+IF(BI118="No",1,IF(BI118="",0,IF(BI118="Some",0.5,0)))+IF(BJ118="No",1,IF(BJ118="",0,IF(BJ118="Some",0.5,0)))+IF(BK118="",0,1)+IF(BL118="",0,1)</f>
        <v>6</v>
      </c>
      <c r="K118" s="41"/>
      <c r="L118" s="42"/>
      <c r="M118" s="38" t="str">
        <f>IF(OR(L118="USA",L118="UK",L118="Canada",L118="Australia",L118="New Zealand"),"Five",(IF(OR(L118="Denmark",L118="France",L118="Netherlands",L118="Norway"),"Nine",IF(OR(L118="Belgium",L118="Germany",L118="Italy",L118="Spain",L118="Sweden"),"Fourteen",IF(L118="","Not Disclosed",IF(OR(L118="British Virgin Islands",L118="Gibraltar",L118="British Indian Ocean",L118="Barbados"),"See Note","No"))))))</f>
        <v>Not Disclosed</v>
      </c>
      <c r="N118" s="40" t="s">
        <v>166</v>
      </c>
      <c r="O118" s="39"/>
      <c r="P118" s="40"/>
      <c r="Q118" s="38"/>
      <c r="R118" s="39"/>
      <c r="S118" s="39" t="s">
        <v>93</v>
      </c>
      <c r="T118" s="38" t="s">
        <v>94</v>
      </c>
      <c r="U118" s="39" t="s">
        <v>94</v>
      </c>
      <c r="V118" s="39" t="s">
        <v>94</v>
      </c>
      <c r="W118" s="39" t="s">
        <v>94</v>
      </c>
      <c r="X118" s="40" t="str">
        <f>IF(AND(NOT(M118="Five"),AA118="Yes",U118="Yes",OR(T118="Email",T118="Yes"),O118="No"),"Yes","No")</f>
        <v>No</v>
      </c>
      <c r="Y118" s="39" t="s">
        <v>94</v>
      </c>
      <c r="Z118" s="39" t="s">
        <v>94</v>
      </c>
      <c r="AA118" s="40" t="s">
        <v>93</v>
      </c>
      <c r="AB118" s="38"/>
      <c r="AC118" s="39"/>
      <c r="AD118" s="39"/>
      <c r="AE118" s="39"/>
      <c r="AF118" s="39"/>
      <c r="AG118" s="39"/>
      <c r="AH118" s="40"/>
      <c r="AI118" s="38"/>
      <c r="AJ118" s="39"/>
      <c r="AK118" s="38"/>
      <c r="AL118" s="40"/>
      <c r="AM118" s="38"/>
      <c r="AN118" s="39"/>
      <c r="AO118" s="39"/>
      <c r="AP118" s="39"/>
      <c r="AQ118" s="40"/>
      <c r="AR118" s="39" t="n">
        <v>5</v>
      </c>
      <c r="AS118" s="39" t="n">
        <v>6</v>
      </c>
      <c r="AT118" s="39" t="n">
        <v>6</v>
      </c>
      <c r="AU118" s="39"/>
      <c r="AV118" s="38" t="n">
        <v>1</v>
      </c>
      <c r="AW118" s="40" t="n">
        <v>1</v>
      </c>
      <c r="AX118" s="38" t="n">
        <v>7</v>
      </c>
      <c r="AY118" s="39" t="s">
        <v>109</v>
      </c>
      <c r="AZ118" s="40" t="s">
        <v>97</v>
      </c>
      <c r="BA118" s="43" t="n">
        <v>5.83999999999999986</v>
      </c>
      <c r="BB118" s="43">
        <f>BA118/AR118</f>
        <v>1.16799999999999993</v>
      </c>
      <c r="BC118" s="39" t="s">
        <v>93</v>
      </c>
      <c r="BD118" s="40" t="n">
        <v>0</v>
      </c>
      <c r="BE118" s="38"/>
      <c r="BF118" s="39" t="s">
        <v>93</v>
      </c>
      <c r="BG118" s="40" t="s">
        <v>93</v>
      </c>
      <c r="BH118" s="38" t="s">
        <v>94</v>
      </c>
      <c r="BI118" s="39" t="s">
        <v>94</v>
      </c>
      <c r="BJ118" s="40" t="s">
        <v>94</v>
      </c>
      <c r="BK118" s="39"/>
      <c r="BL118" s="40" t="s">
        <v>94</v>
      </c>
    </row>
    <row r="119" spans="1:64">
      <c r="A119" s="37" t="s">
        <v>272</v>
      </c>
      <c r="B119" s="38">
        <f>IF(OR(M119="Five"),3,0)+IF(OR(M119="Not Disclosed"),1.5,0)+IF(OR(M119="Nine",M119="Fourteen",M119="See Note",M119="Cooperative"),1,0)+IF(OR(N119="Yes"),2,0)+IF(OR(N119="Not Disclosed"),1.5,0)+IF(OR(N119="Owned"),1,0)</f>
        <v>3</v>
      </c>
      <c r="C119" s="39">
        <f>COUNTIF(P119:S119,"Yes")+(0.5*COUNTIF(P119:S119,""))+(0.5*COUNTIF(P119:S119,"See Note"))+(3*COUNTIF(O119,"Yes"))</f>
        <v>0</v>
      </c>
      <c r="D119" s="40">
        <f>(3*COUNTIF(T119,"No"))+COUNTIF(U119:V119,"No")</f>
        <v>1</v>
      </c>
      <c r="E119" s="39">
        <f>COUNTIF(Y119,"No")+COUNTIF(Z119,"No")+(0.5*COUNTIF(Z119,"See Note"))+(3*COUNTIF(AA119,"No"))+COUNTIF(AI119,"Yes")+(0.5*COUNTIF(AI119,"Some"))+COUNTIF(AJ119,"Yes")+(0.5*COUNTIF(AJ119,"Some"))</f>
        <v>1</v>
      </c>
      <c r="F119" s="39">
        <f>(IF(OR(AN119="MPPE-128",AN119="Blowfish-64"),1,(IF(OR(AN119="See Note",AN119="Blowfish-128"),0.5,IF(OR(AN119="AES-128",AN119="AES-160",AN119="AES-192",AN119="AES-256"),0,0)))+(IF(OR(AO119="MPPE-128",AO119="Blowfish-64"),2,(IF(OR(AO119="See Note",AO119="Blowfish-128",AO119=""),1,IF(OR(AO119="AES-128",AO119="AES-160",AO119="AES-192",AO119="AES-256"),0,0)))))))+IF(OR(AP119="MS-CHAPv2",AP119="RSA-RC4",AP119="RSA-1024"),1,IF(OR(AP119="See Note",AP119=""),0.5,IF(OR(AP119="RSA-4096",AP119="RSA-2048",AP119="DH-2048",AP119="CA-4096"),0,0)))+IF(OR(AQ119="MS-CHAPv2",AQ119="RSA-RC4",AQ119="RSA-1024"),2,IF(OR(AQ119="See Note",AQ119=""),1,IF(OR(AQ119="RSA-4096",AQ119="RSA-2048",AQ119="DH-2048"),0,0)))</f>
        <v>0</v>
      </c>
      <c r="G119" s="39">
        <f>IF(AR119&lt;3,2,0)+IF(AS119&lt;10,1,IF(AS119="",1,0))+IF(AT119&lt;3,2,IF(AT119&lt;10,1,IF(AT119="",1,0)))</f>
        <v>0</v>
      </c>
      <c r="H119" s="38">
        <f>IF(AV119=0,0,IF(AV119&lt;5,1,IF(AV119&lt;10,2,3)))+IF(AW119=0,0,IF(AW119&lt;3,1,IF(AW119&lt;10,2,3)))+IF(AX119=0,0,IF(AX119&lt;5,1,IF(AX119&lt;10,2,3)))+IF(AY119="A",0,IF(AY119="A+",0,IF(AY119="B",1,5)))+IF(AZ119="Self",0,IF(AZ119="CloudFlare",2,IF(AZ119="Incapsula",2,3)))</f>
        <v>1</v>
      </c>
      <c r="I119" s="39">
        <f aca="1">IF(BA119&lt;PricePercentile33,0,IF(BA119&lt;PricePercentile66,1,2))+IF(BB119&lt;ConPricePercentile33,0,IF(BB119&lt;ConPricePercentile66,1,2))+IF(BC119="Free",0,IF(BC119="Yes",0,1))+IF(BD119="Free",0,IF(BD119&gt;29,0,IF(BD119&gt;13,1,IF(BD119&gt;6,2,3))))</f>
        <v>6</v>
      </c>
      <c r="J119" s="40">
        <f>IF(BE119="Yes",1,0)+IF(BF119="Yes",1,0)+IF(BG119="Yes",1,0)+IF(BH119="No",1,IF(BH119="",0,IF(BH119="Some",0.5,0)))+IF(BI119="No",1,IF(BI119="",0,IF(BI119="Some",0.5,0)))+IF(BJ119="No",1,IF(BJ119="",0,IF(BJ119="Some",0.5,0)))+IF(BK119="",0,1)+IF(BL119="",0,1)</f>
        <v>0</v>
      </c>
      <c r="K119" s="41"/>
      <c r="L119" s="42"/>
      <c r="M119" s="38" t="str">
        <f>IF(OR(L119="USA",L119="UK",L119="Canada",L119="Australia",L119="New Zealand"),"Five",(IF(OR(L119="Denmark",L119="France",L119="Netherlands",L119="Norway"),"Nine",IF(OR(L119="Belgium",L119="Germany",L119="Italy",L119="Spain",L119="Sweden"),"Fourteen",IF(L119="","Not Disclosed",IF(OR(L119="British Virgin Islands",L119="Gibraltar",L119="British Indian Ocean",L119="Barbados"),"See Note","No"))))))</f>
        <v>Not Disclosed</v>
      </c>
      <c r="N119" s="40" t="s">
        <v>166</v>
      </c>
      <c r="O119" s="39" t="s">
        <v>94</v>
      </c>
      <c r="P119" s="40" t="s">
        <v>94</v>
      </c>
      <c r="Q119" s="38" t="s">
        <v>94</v>
      </c>
      <c r="R119" s="39" t="s">
        <v>94</v>
      </c>
      <c r="S119" s="39" t="s">
        <v>94</v>
      </c>
      <c r="T119" s="38" t="s">
        <v>93</v>
      </c>
      <c r="U119" s="39" t="s">
        <v>93</v>
      </c>
      <c r="V119" s="39" t="s">
        <v>94</v>
      </c>
      <c r="W119" s="39" t="s">
        <v>93</v>
      </c>
      <c r="X119" s="40" t="str">
        <f>IF(AND(NOT(M119="Five"),AA119="Yes",U119="Yes",OR(T119="Email",T119="Yes"),O119="No"),"Yes","No")</f>
        <v>Yes</v>
      </c>
      <c r="Y119" s="39" t="s">
        <v>94</v>
      </c>
      <c r="Z119" s="39" t="s">
        <v>93</v>
      </c>
      <c r="AA119" s="40" t="s">
        <v>93</v>
      </c>
      <c r="AB119" s="38"/>
      <c r="AC119" s="39"/>
      <c r="AD119" s="39"/>
      <c r="AE119" s="39" t="s">
        <v>93</v>
      </c>
      <c r="AF119" s="39" t="s">
        <v>93</v>
      </c>
      <c r="AG119" s="39"/>
      <c r="AH119" s="40"/>
      <c r="AI119" s="38"/>
      <c r="AJ119" s="39" t="s">
        <v>94</v>
      </c>
      <c r="AK119" s="38" t="n">
        <v>58.9600000000000009</v>
      </c>
      <c r="AL119" s="40" t="n">
        <v>13.9199999999999999</v>
      </c>
      <c r="AM119" s="38" t="s">
        <v>273</v>
      </c>
      <c r="AN119" s="39" t="s">
        <v>105</v>
      </c>
      <c r="AO119" s="39" t="s">
        <v>105</v>
      </c>
      <c r="AP119" s="39" t="s">
        <v>106</v>
      </c>
      <c r="AQ119" s="40" t="s">
        <v>106</v>
      </c>
      <c r="AR119" s="39" t="n">
        <v>25</v>
      </c>
      <c r="AS119" s="39" t="n">
        <v>23</v>
      </c>
      <c r="AT119" s="39" t="n">
        <v>34</v>
      </c>
      <c r="AU119" s="39" t="s">
        <v>93</v>
      </c>
      <c r="AV119" s="38" t="n">
        <v>1</v>
      </c>
      <c r="AW119" s="40" t="n">
        <v>0</v>
      </c>
      <c r="AX119" s="38" t="n">
        <v>0</v>
      </c>
      <c r="AY119" s="39" t="s">
        <v>102</v>
      </c>
      <c r="AZ119" s="40" t="s">
        <v>97</v>
      </c>
      <c r="BA119" s="43" t="n">
        <v>6.83999999999999986</v>
      </c>
      <c r="BB119" s="43">
        <f>BA119/AR119</f>
        <v>0.273600000000000021</v>
      </c>
      <c r="BC119" s="39" t="s">
        <v>94</v>
      </c>
      <c r="BD119" s="40" t="n">
        <v>0</v>
      </c>
      <c r="BE119" s="38"/>
      <c r="BF119" s="39"/>
      <c r="BG119" s="40"/>
      <c r="BH119" s="38"/>
      <c r="BI119" s="39"/>
      <c r="BJ119" s="40"/>
      <c r="BK119" s="39"/>
      <c r="BL119" s="40"/>
    </row>
    <row r="120" spans="1:64">
      <c r="A120" s="37" t="s">
        <v>274</v>
      </c>
      <c r="B120" s="38">
        <f>IF(OR(M120="Five"),3,0)+IF(OR(M120="Not Disclosed"),1.5,0)+IF(OR(M120="Nine",M120="Fourteen",M120="See Note",M120="Cooperative"),1,0)+IF(OR(N120="Yes"),2,0)+IF(OR(N120="Not Disclosed"),1.5,0)+IF(OR(N120="Owned"),1,0)</f>
        <v>0</v>
      </c>
      <c r="C120" s="39">
        <f>COUNTIF(P120:S120,"Yes")+(0.5*COUNTIF(P120:S120,""))+(0.5*COUNTIF(P120:S120,"See Note"))+(3*COUNTIF(O120,"Yes"))</f>
        <v>3.5</v>
      </c>
      <c r="D120" s="40">
        <f>(3*COUNTIF(T120,"No"))+COUNTIF(U120:V120,"No")</f>
        <v>1</v>
      </c>
      <c r="E120" s="39">
        <f>COUNTIF(Y120,"No")+COUNTIF(Z120,"No")+(0.5*COUNTIF(Z120,"See Note"))+(3*COUNTIF(AA120,"No"))+COUNTIF(AI120,"Yes")+(0.5*COUNTIF(AI120,"Some"))+COUNTIF(AJ120,"Yes")+(0.5*COUNTIF(AJ120,"Some"))</f>
        <v>1</v>
      </c>
      <c r="F120" s="39">
        <f>(IF(OR(AN120="MPPE-128",AN120="Blowfish-64"),1,(IF(OR(AN120="See Note",AN120="Blowfish-128"),0.5,IF(OR(AN120="AES-128",AN120="AES-160",AN120="AES-192",AN120="AES-256"),0,0)))+(IF(OR(AO120="MPPE-128",AO120="Blowfish-64"),2,(IF(OR(AO120="See Note",AO120="Blowfish-128",AO120=""),1,IF(OR(AO120="AES-128",AO120="AES-160",AO120="AES-192",AO120="AES-256"),0,0)))))))+IF(OR(AP120="MS-CHAPv2",AP120="RSA-RC4",AP120="RSA-1024"),1,IF(OR(AP120="See Note",AP120=""),0.5,IF(OR(AP120="RSA-4096",AP120="RSA-2048",AP120="DH-2048",AP120="CA-4096"),0,0)))+IF(OR(AQ120="MS-CHAPv2",AQ120="RSA-RC4",AQ120="RSA-1024"),2,IF(OR(AQ120="See Note",AQ120=""),1,IF(OR(AQ120="RSA-4096",AQ120="RSA-2048",AQ120="DH-2048"),0,0)))</f>
        <v>4</v>
      </c>
      <c r="G120" s="39">
        <f>IF(AR120&lt;3,2,0)+IF(AS120&lt;10,1,IF(AS120="",1,0))+IF(AT120&lt;3,2,IF(AT120&lt;10,1,IF(AT120="",1,0)))</f>
        <v>2</v>
      </c>
      <c r="H120" s="38">
        <f>IF(AV120=0,0,IF(AV120&lt;5,1,IF(AV120&lt;10,2,3)))+IF(AW120=0,0,IF(AW120&lt;3,1,IF(AW120&lt;10,2,3)))+IF(AX120=0,0,IF(AX120&lt;5,1,IF(AX120&lt;10,2,3)))+IF(AY120="A",0,IF(AY120="A+",0,IF(AY120="B",1,5)))+IF(AZ120="Self",0,IF(AZ120="CloudFlare",2,IF(AZ120="Incapsula",2,3)))</f>
        <v>8</v>
      </c>
      <c r="I120" s="39">
        <f aca="1">IF(BA120&lt;PricePercentile33,0,IF(BA120&lt;PricePercentile66,1,2))+IF(BB120&lt;ConPricePercentile33,0,IF(BB120&lt;ConPricePercentile66,1,2))+IF(BC120="Free",0,IF(BC120="Yes",0,1))+IF(BD120="Free",0,IF(BD120&gt;29,0,IF(BD120&gt;13,1,IF(BD120&gt;6,2,3))))</f>
        <v>7</v>
      </c>
      <c r="J120" s="40">
        <f>IF(BE120="Yes",1,0)+IF(BF120="Yes",1,0)+IF(BG120="Yes",1,0)+IF(BH120="No",1,IF(BH120="",0,IF(BH120="Some",0.5,0)))+IF(BI120="No",1,IF(BI120="",0,IF(BI120="Some",0.5,0)))+IF(BJ120="No",1,IF(BJ120="",0,IF(BJ120="Some",0.5,0)))+IF(BK120="",0,1)+IF(BL120="",0,1)</f>
        <v>0</v>
      </c>
      <c r="K120" s="41"/>
      <c r="L120" s="42" t="s">
        <v>275</v>
      </c>
      <c r="M120" s="38" t="str">
        <f>IF(OR(L120="USA",L120="UK",L120="Canada",L120="Australia",L120="New Zealand"),"Five",(IF(OR(L120="Denmark",L120="France",L120="Netherlands",L120="Norway"),"Nine",IF(OR(L120="Belgium",L120="Germany",L120="Italy",L120="Spain",L120="Sweden"),"Fourteen",IF(L120="","Not Disclosed",IF(OR(L120="British Virgin Islands",L120="Gibraltar",L120="British Indian Ocean",L120="Barbados"),"See Note","No"))))))</f>
        <v>No</v>
      </c>
      <c r="N120" s="40" t="s">
        <v>94</v>
      </c>
      <c r="O120" s="39"/>
      <c r="P120" s="40"/>
      <c r="Q120" s="38" t="s">
        <v>93</v>
      </c>
      <c r="R120" s="39" t="s">
        <v>93</v>
      </c>
      <c r="S120" s="39" t="s">
        <v>93</v>
      </c>
      <c r="T120" s="38" t="s">
        <v>100</v>
      </c>
      <c r="U120" s="39" t="s">
        <v>93</v>
      </c>
      <c r="V120" s="39" t="s">
        <v>94</v>
      </c>
      <c r="W120" s="39" t="s">
        <v>94</v>
      </c>
      <c r="X120" s="40" t="str">
        <f>IF(AND(NOT(M120="Five"),AA120="Yes",U120="Yes",OR(T120="Email",T120="Yes"),O120="No"),"Yes","No")</f>
        <v>No</v>
      </c>
      <c r="Y120" s="39" t="s">
        <v>93</v>
      </c>
      <c r="Z120" s="39" t="s">
        <v>94</v>
      </c>
      <c r="AA120" s="40" t="s">
        <v>93</v>
      </c>
      <c r="AB120" s="38"/>
      <c r="AC120" s="39" t="s">
        <v>93</v>
      </c>
      <c r="AD120" s="39"/>
      <c r="AE120" s="39"/>
      <c r="AF120" s="39"/>
      <c r="AG120" s="39"/>
      <c r="AH120" s="40"/>
      <c r="AI120" s="38"/>
      <c r="AJ120" s="39"/>
      <c r="AK120" s="38"/>
      <c r="AL120" s="40"/>
      <c r="AM120" s="38"/>
      <c r="AN120" s="39"/>
      <c r="AO120" s="39" t="s">
        <v>137</v>
      </c>
      <c r="AP120" s="39" t="s">
        <v>198</v>
      </c>
      <c r="AQ120" s="40" t="s">
        <v>198</v>
      </c>
      <c r="AR120" s="39" t="n">
        <v>1</v>
      </c>
      <c r="AS120" s="39" t="n">
        <v>16</v>
      </c>
      <c r="AT120" s="39" t="n">
        <v>68</v>
      </c>
      <c r="AU120" s="39"/>
      <c r="AV120" s="38" t="n">
        <v>3</v>
      </c>
      <c r="AW120" s="40" t="n">
        <v>1</v>
      </c>
      <c r="AX120" s="38" t="n">
        <v>2</v>
      </c>
      <c r="AY120" s="39" t="s">
        <v>111</v>
      </c>
      <c r="AZ120" s="40" t="s">
        <v>97</v>
      </c>
      <c r="BA120" s="43" t="n">
        <v>8.25</v>
      </c>
      <c r="BB120" s="43">
        <f>BA120/AR120</f>
        <v>8.25</v>
      </c>
      <c r="BC120" s="39" t="s">
        <v>93</v>
      </c>
      <c r="BD120" s="40" t="n">
        <v>0</v>
      </c>
      <c r="BE120" s="38"/>
      <c r="BF120" s="39"/>
      <c r="BG120" s="40"/>
      <c r="BH120" s="38"/>
      <c r="BI120" s="39"/>
      <c r="BJ120" s="40"/>
      <c r="BK120" s="39"/>
      <c r="BL120" s="40"/>
    </row>
    <row r="121" spans="1:64">
      <c r="A121" s="37" t="s">
        <v>276</v>
      </c>
      <c r="B121" s="38">
        <f>IF(OR(M121="Five"),3,0)+IF(OR(M121="Not Disclosed"),1.5,0)+IF(OR(M121="Nine",M121="Fourteen",M121="See Note",M121="Cooperative"),1,0)+IF(OR(N121="Yes"),2,0)+IF(OR(N121="Not Disclosed"),1.5,0)+IF(OR(N121="Owned"),1,0)</f>
        <v>0</v>
      </c>
      <c r="C121" s="39">
        <f>COUNTIF(P121:S121,"Yes")+(0.5*COUNTIF(P121:S121,""))+(0.5*COUNTIF(P121:S121,"See Note"))+(3*COUNTIF(O121,"Yes"))</f>
        <v>3</v>
      </c>
      <c r="D121" s="40">
        <f>(3*COUNTIF(T121,"No"))+COUNTIF(U121:V121,"No")</f>
        <v>1</v>
      </c>
      <c r="E121" s="39">
        <f>COUNTIF(Y121,"No")+COUNTIF(Z121,"No")+(0.5*COUNTIF(Z121,"See Note"))+(3*COUNTIF(AA121,"No"))+COUNTIF(AI121,"Yes")+(0.5*COUNTIF(AI121,"Some"))+COUNTIF(AJ121,"Yes")+(0.5*COUNTIF(AJ121,"Some"))</f>
        <v>2.5</v>
      </c>
      <c r="F121" s="39">
        <f>(IF(OR(AN121="MPPE-128",AN121="Blowfish-64"),1,(IF(OR(AN121="See Note",AN121="Blowfish-128"),0.5,IF(OR(AN121="AES-128",AN121="AES-160",AN121="AES-192",AN121="AES-256"),0,0)))+(IF(OR(AO121="MPPE-128",AO121="Blowfish-64"),2,(IF(OR(AO121="See Note",AO121="Blowfish-128",AO121=""),1,IF(OR(AO121="AES-128",AO121="AES-160",AO121="AES-192",AO121="AES-256"),0,0)))))))+IF(OR(AP121="MS-CHAPv2",AP121="RSA-RC4",AP121="RSA-1024"),1,IF(OR(AP121="See Note",AP121=""),0.5,IF(OR(AP121="RSA-4096",AP121="RSA-2048",AP121="DH-2048",AP121="CA-4096"),0,0)))+IF(OR(AQ121="MS-CHAPv2",AQ121="RSA-RC4",AQ121="RSA-1024"),2,IF(OR(AQ121="See Note",AQ121=""),1,IF(OR(AQ121="RSA-4096",AQ121="RSA-2048",AQ121="DH-2048"),0,0)))</f>
        <v>2.5</v>
      </c>
      <c r="G121" s="39">
        <f>IF(AR121&lt;3,2,0)+IF(AS121&lt;10,1,IF(AS121="",1,0))+IF(AT121&lt;3,2,IF(AT121&lt;10,1,IF(AT121="",1,0)))</f>
        <v>2</v>
      </c>
      <c r="H121" s="38">
        <f>IF(AV121=0,0,IF(AV121&lt;5,1,IF(AV121&lt;10,2,3)))+IF(AW121=0,0,IF(AW121&lt;3,1,IF(AW121&lt;10,2,3)))+IF(AX121=0,0,IF(AX121&lt;5,1,IF(AX121&lt;10,2,3)))+IF(AY121="A",0,IF(AY121="A+",0,IF(AY121="B",1,5)))+IF(AZ121="Self",0,IF(AZ121="CloudFlare",2,IF(AZ121="Incapsula",2,3)))</f>
        <v>6</v>
      </c>
      <c r="I121" s="39">
        <f aca="1">IF(BA121&lt;PricePercentile33,0,IF(BA121&lt;PricePercentile66,1,2))+IF(BB121&lt;ConPricePercentile33,0,IF(BB121&lt;ConPricePercentile66,1,2))+IF(BC121="Free",0,IF(BC121="Yes",0,1))+IF(BD121="Free",0,IF(BD121&gt;29,0,IF(BD121&gt;13,1,IF(BD121&gt;6,2,3))))</f>
        <v>0</v>
      </c>
      <c r="J121" s="40">
        <f>IF(BE121="Yes",1,0)+IF(BF121="Yes",1,0)+IF(BG121="Yes",1,0)+IF(BH121="No",1,IF(BH121="",0,IF(BH121="Some",0.5,0)))+IF(BI121="No",1,IF(BI121="",0,IF(BI121="Some",0.5,0)))+IF(BJ121="No",1,IF(BJ121="",0,IF(BJ121="Some",0.5,0)))+IF(BK121="",0,1)+IF(BL121="",0,1)</f>
        <v>0</v>
      </c>
      <c r="K121" s="41"/>
      <c r="L121" s="42" t="s">
        <v>277</v>
      </c>
      <c r="M121" s="38" t="str">
        <f>IF(OR(L121="USA",L121="UK",L121="Canada",L121="Australia",L121="New Zealand"),"Five",(IF(OR(L121="Denmark",L121="France",L121="Netherlands",L121="Norway"),"Nine",IF(OR(L121="Belgium",L121="Germany",L121="Italy",L121="Spain",L121="Sweden"),"Fourteen",IF(L121="","Not Disclosed",IF(OR(L121="British Virgin Islands",L121="Gibraltar",L121="British Indian Ocean",L121="Barbados"),"See Note","No"))))))</f>
        <v>No</v>
      </c>
      <c r="N121" s="40" t="s">
        <v>94</v>
      </c>
      <c r="O121" s="39" t="s">
        <v>94</v>
      </c>
      <c r="P121" s="40"/>
      <c r="Q121" s="38" t="s">
        <v>93</v>
      </c>
      <c r="R121" s="39"/>
      <c r="S121" s="39" t="s">
        <v>93</v>
      </c>
      <c r="T121" s="38" t="s">
        <v>100</v>
      </c>
      <c r="U121" s="39" t="s">
        <v>93</v>
      </c>
      <c r="V121" s="39" t="s">
        <v>94</v>
      </c>
      <c r="W121" s="39" t="s">
        <v>93</v>
      </c>
      <c r="X121" s="40" t="str">
        <f>IF(AND(NOT(M121="Five"),AA121="Yes",U121="Yes",OR(T121="Email",T121="Yes"),O121="No"),"Yes","No")</f>
        <v>Yes</v>
      </c>
      <c r="Y121" s="39" t="s">
        <v>94</v>
      </c>
      <c r="Z121" s="39" t="s">
        <v>94</v>
      </c>
      <c r="AA121" s="40" t="s">
        <v>93</v>
      </c>
      <c r="AB121" s="38"/>
      <c r="AC121" s="39"/>
      <c r="AD121" s="39"/>
      <c r="AE121" s="39"/>
      <c r="AF121" s="39"/>
      <c r="AG121" s="39"/>
      <c r="AH121" s="40"/>
      <c r="AI121" s="38"/>
      <c r="AJ121" s="39" t="s">
        <v>95</v>
      </c>
      <c r="AK121" s="38"/>
      <c r="AL121" s="40"/>
      <c r="AM121" s="38" t="s">
        <v>273</v>
      </c>
      <c r="AN121" s="39"/>
      <c r="AO121" s="39" t="s">
        <v>101</v>
      </c>
      <c r="AP121" s="39"/>
      <c r="AQ121" s="40"/>
      <c r="AR121" s="39" t="n">
        <v>3</v>
      </c>
      <c r="AS121" s="39" t="n">
        <v>16</v>
      </c>
      <c r="AT121" s="39"/>
      <c r="AU121" s="39"/>
      <c r="AV121" s="38" t="n">
        <v>3</v>
      </c>
      <c r="AW121" s="40" t="n">
        <v>2</v>
      </c>
      <c r="AX121" s="38" t="n">
        <v>11</v>
      </c>
      <c r="AY121" s="39" t="s">
        <v>114</v>
      </c>
      <c r="AZ121" s="40" t="s">
        <v>97</v>
      </c>
      <c r="BA121" s="43"/>
      <c r="BB121" s="43"/>
      <c r="BC121" s="39" t="s">
        <v>93</v>
      </c>
      <c r="BD121" s="40" t="n">
        <v>90</v>
      </c>
      <c r="BE121" s="38"/>
      <c r="BF121" s="39"/>
      <c r="BG121" s="40"/>
      <c r="BH121" s="38"/>
      <c r="BI121" s="39"/>
      <c r="BJ121" s="40"/>
      <c r="BK121" s="39"/>
      <c r="BL121" s="40"/>
    </row>
    <row r="122" spans="1:64">
      <c r="A122" s="37" t="s">
        <v>278</v>
      </c>
      <c r="B122" s="38">
        <f>IF(OR(M122="Five"),3,0)+IF(OR(M122="Not Disclosed"),1.5,0)+IF(OR(M122="Nine",M122="Fourteen",M122="See Note",M122="Cooperative"),1,0)+IF(OR(N122="Yes"),2,0)+IF(OR(N122="Not Disclosed"),1.5,0)+IF(OR(N122="Owned"),1,0)</f>
        <v>0</v>
      </c>
      <c r="C122" s="39">
        <f>COUNTIF(P122:S122,"Yes")+(0.5*COUNTIF(P122:S122,""))+(0.5*COUNTIF(P122:S122,"See Note"))+(3*COUNTIF(O122,"Yes"))</f>
        <v>2</v>
      </c>
      <c r="D122" s="40">
        <f>(3*COUNTIF(T122,"No"))+COUNTIF(U122:V122,"No")</f>
        <v>4</v>
      </c>
      <c r="E122" s="39">
        <f>COUNTIF(Y122,"No")+COUNTIF(Z122,"No")+(0.5*COUNTIF(Z122,"See Note"))+(3*COUNTIF(AA122,"No"))+COUNTIF(AI122,"Yes")+(0.5*COUNTIF(AI122,"Some"))+COUNTIF(AJ122,"Yes")+(0.5*COUNTIF(AJ122,"Some"))</f>
        <v>2</v>
      </c>
      <c r="F122" s="39">
        <f>(IF(OR(AN122="MPPE-128",AN122="Blowfish-64"),1,(IF(OR(AN122="See Note",AN122="Blowfish-128"),0.5,IF(OR(AN122="AES-128",AN122="AES-160",AN122="AES-192",AN122="AES-256"),0,0)))+(IF(OR(AO122="MPPE-128",AO122="Blowfish-64"),2,(IF(OR(AO122="See Note",AO122="Blowfish-128",AO122=""),1,IF(OR(AO122="AES-128",AO122="AES-160",AO122="AES-192",AO122="AES-256"),0,0)))))))+IF(OR(AP122="MS-CHAPv2",AP122="RSA-RC4",AP122="RSA-1024"),1,IF(OR(AP122="See Note",AP122=""),0.5,IF(OR(AP122="RSA-4096",AP122="RSA-2048",AP122="DH-2048",AP122="CA-4096"),0,0)))+IF(OR(AQ122="MS-CHAPv2",AQ122="RSA-RC4",AQ122="RSA-1024"),2,IF(OR(AQ122="See Note",AQ122=""),1,IF(OR(AQ122="RSA-4096",AQ122="RSA-2048",AQ122="DH-2048"),0,0)))</f>
        <v>2.5</v>
      </c>
      <c r="G122" s="39">
        <f>IF(AR122&lt;3,2,0)+IF(AS122&lt;10,1,IF(AS122="",1,0))+IF(AT122&lt;3,2,IF(AT122&lt;10,1,IF(AT122="",1,0)))</f>
        <v>5</v>
      </c>
      <c r="H122" s="38">
        <f>IF(AV122=0,0,IF(AV122&lt;5,1,IF(AV122&lt;10,2,3)))+IF(AW122=0,0,IF(AW122&lt;3,1,IF(AW122&lt;10,2,3)))+IF(AX122=0,0,IF(AX122&lt;5,1,IF(AX122&lt;10,2,3)))+IF(AY122="A",0,IF(AY122="A+",0,IF(AY122="B",1,5)))+IF(AZ122="Self",0,IF(AZ122="CloudFlare",2,IF(AZ122="Incapsula",2,3)))</f>
        <v>5</v>
      </c>
      <c r="I122" s="39">
        <f aca="1">IF(BA122&lt;PricePercentile33,0,IF(BA122&lt;PricePercentile66,1,2))+IF(BB122&lt;ConPricePercentile33,0,IF(BB122&lt;ConPricePercentile66,1,2))+IF(BC122="Free",0,IF(BC122="Yes",0,1))+IF(BD122="Free",0,IF(BD122&gt;29,0,IF(BD122&gt;13,1,IF(BD122&gt;6,2,3))))</f>
        <v>7</v>
      </c>
      <c r="J122" s="40">
        <f>IF(BE122="Yes",1,0)+IF(BF122="Yes",1,0)+IF(BG122="Yes",1,0)+IF(BH122="No",1,IF(BH122="",0,IF(BH122="Some",0.5,0)))+IF(BI122="No",1,IF(BI122="",0,IF(BI122="Some",0.5,0)))+IF(BJ122="No",1,IF(BJ122="",0,IF(BJ122="Some",0.5,0)))+IF(BK122="",0,1)+IF(BL122="",0,1)</f>
        <v>1</v>
      </c>
      <c r="K122" s="41"/>
      <c r="L122" s="42" t="s">
        <v>178</v>
      </c>
      <c r="M122" s="38" t="str">
        <f>IF(OR(L122="USA",L122="UK",L122="Canada",L122="Australia",L122="New Zealand"),"Five",(IF(OR(L122="Denmark",L122="France",L122="Netherlands",L122="Norway"),"Nine",IF(OR(L122="Belgium",L122="Germany",L122="Italy",L122="Spain",L122="Sweden"),"Fourteen",IF(L122="","Not Disclosed",IF(OR(L122="British Virgin Islands",L122="Gibraltar",L122="British Indian Ocean",L122="Barbados"),"See Note","No"))))))</f>
        <v>No</v>
      </c>
      <c r="N122" s="40" t="s">
        <v>94</v>
      </c>
      <c r="O122" s="39"/>
      <c r="P122" s="40"/>
      <c r="Q122" s="38"/>
      <c r="R122" s="39"/>
      <c r="S122" s="39"/>
      <c r="T122" s="38" t="s">
        <v>94</v>
      </c>
      <c r="U122" s="39" t="s">
        <v>93</v>
      </c>
      <c r="V122" s="39" t="s">
        <v>94</v>
      </c>
      <c r="W122" s="39" t="s">
        <v>94</v>
      </c>
      <c r="X122" s="40" t="str">
        <f>IF(AND(NOT(M122="Five"),AA122="Yes",U122="Yes",OR(T122="Email",T122="Yes"),O122="No"),"Yes","No")</f>
        <v>No</v>
      </c>
      <c r="Y122" s="39" t="s">
        <v>94</v>
      </c>
      <c r="Z122" s="39" t="s">
        <v>94</v>
      </c>
      <c r="AA122" s="40" t="s">
        <v>93</v>
      </c>
      <c r="AB122" s="38"/>
      <c r="AC122" s="39"/>
      <c r="AD122" s="39"/>
      <c r="AE122" s="39"/>
      <c r="AF122" s="39"/>
      <c r="AG122" s="39"/>
      <c r="AH122" s="40"/>
      <c r="AI122" s="38"/>
      <c r="AJ122" s="39" t="s">
        <v>94</v>
      </c>
      <c r="AK122" s="38"/>
      <c r="AL122" s="40"/>
      <c r="AM122" s="38"/>
      <c r="AN122" s="39"/>
      <c r="AO122" s="39"/>
      <c r="AP122" s="39"/>
      <c r="AQ122" s="40"/>
      <c r="AR122" s="39" t="n">
        <v>2</v>
      </c>
      <c r="AS122" s="39" t="n">
        <v>7</v>
      </c>
      <c r="AT122" s="39"/>
      <c r="AU122" s="39"/>
      <c r="AV122" s="38" t="n">
        <v>3</v>
      </c>
      <c r="AW122" s="40" t="n">
        <v>2</v>
      </c>
      <c r="AX122" s="38" t="n">
        <v>13</v>
      </c>
      <c r="AY122" s="39" t="s">
        <v>96</v>
      </c>
      <c r="AZ122" s="40" t="s">
        <v>97</v>
      </c>
      <c r="BA122" s="43" t="n">
        <v>14.2400000000000002</v>
      </c>
      <c r="BB122" s="43">
        <f>BA122/AR122</f>
        <v>7.12000000000000011</v>
      </c>
      <c r="BC122" s="39" t="s">
        <v>94</v>
      </c>
      <c r="BD122" s="40" t="n">
        <v>7</v>
      </c>
      <c r="BE122" s="38"/>
      <c r="BF122" s="39" t="s">
        <v>93</v>
      </c>
      <c r="BG122" s="40"/>
      <c r="BH122" s="38"/>
      <c r="BI122" s="39"/>
      <c r="BJ122" s="40"/>
      <c r="BK122" s="39"/>
      <c r="BL122" s="40"/>
    </row>
    <row r="123" spans="1:64">
      <c r="A123" s="37" t="s">
        <v>279</v>
      </c>
      <c r="B123" s="38">
        <f>IF(OR(M123="Five"),3,0)+IF(OR(M123="Not Disclosed"),1.5,0)+IF(OR(M123="Nine",M123="Fourteen",M123="See Note",M123="Cooperative"),1,0)+IF(OR(N123="Yes"),2,0)+IF(OR(N123="Not Disclosed"),1.5,0)+IF(OR(N123="Owned"),1,0)</f>
        <v>1</v>
      </c>
      <c r="C123" s="39">
        <f>COUNTIF(P123:S123,"Yes")+(0.5*COUNTIF(P123:S123,""))+(0.5*COUNTIF(P123:S123,"See Note"))+(3*COUNTIF(O123,"Yes"))</f>
        <v>2</v>
      </c>
      <c r="D123" s="40">
        <f>(3*COUNTIF(T123,"No"))+COUNTIF(U123:V123,"No")</f>
        <v>1</v>
      </c>
      <c r="E123" s="39">
        <f>COUNTIF(Y123,"No")+COUNTIF(Z123,"No")+(0.5*COUNTIF(Z123,"See Note"))+(3*COUNTIF(AA123,"No"))+COUNTIF(AI123,"Yes")+(0.5*COUNTIF(AI123,"Some"))+COUNTIF(AJ123,"Yes")+(0.5*COUNTIF(AJ123,"Some"))</f>
        <v>2</v>
      </c>
      <c r="F123" s="39">
        <f>(IF(OR(AN123="MPPE-128",AN123="Blowfish-64"),1,(IF(OR(AN123="See Note",AN123="Blowfish-128"),0.5,IF(OR(AN123="AES-128",AN123="AES-160",AN123="AES-192",AN123="AES-256"),0,0)))+(IF(OR(AO123="MPPE-128",AO123="Blowfish-64"),2,(IF(OR(AO123="See Note",AO123="Blowfish-128",AO123=""),1,IF(OR(AO123="AES-128",AO123="AES-160",AO123="AES-192",AO123="AES-256"),0,0)))))))+IF(OR(AP123="MS-CHAPv2",AP123="RSA-RC4",AP123="RSA-1024"),1,IF(OR(AP123="See Note",AP123=""),0.5,IF(OR(AP123="RSA-4096",AP123="RSA-2048",AP123="DH-2048",AP123="CA-4096"),0,0)))+IF(OR(AQ123="MS-CHAPv2",AQ123="RSA-RC4",AQ123="RSA-1024"),2,IF(OR(AQ123="See Note",AQ123=""),1,IF(OR(AQ123="RSA-4096",AQ123="RSA-2048",AQ123="DH-2048"),0,0)))</f>
        <v>2.5</v>
      </c>
      <c r="G123" s="39">
        <f>IF(AR123&lt;3,2,0)+IF(AS123&lt;10,1,IF(AS123="",1,0))+IF(AT123&lt;3,2,IF(AT123&lt;10,1,IF(AT123="",1,0)))</f>
        <v>3</v>
      </c>
      <c r="H123" s="38">
        <f>IF(AV123=0,0,IF(AV123&lt;5,1,IF(AV123&lt;10,2,3)))+IF(AW123=0,0,IF(AW123&lt;3,1,IF(AW123&lt;10,2,3)))+IF(AX123=0,0,IF(AX123&lt;5,1,IF(AX123&lt;10,2,3)))+IF(AY123="A",0,IF(AY123="A+",0,IF(AY123="B",1,5)))+IF(AZ123="Self",0,IF(AZ123="CloudFlare",2,IF(AZ123="Incapsula",2,3)))</f>
        <v>8</v>
      </c>
      <c r="I123" s="39">
        <f aca="1">IF(BA123&lt;PricePercentile33,0,IF(BA123&lt;PricePercentile66,1,2))+IF(BB123&lt;ConPricePercentile33,0,IF(BB123&lt;ConPricePercentile66,1,2))+IF(BC123="Free",0,IF(BC123="Yes",0,1))+IF(BD123="Free",0,IF(BD123&gt;29,0,IF(BD123&gt;13,1,IF(BD123&gt;6,2,3))))</f>
        <v>2</v>
      </c>
      <c r="J123" s="40">
        <f>IF(BE123="Yes",1,0)+IF(BF123="Yes",1,0)+IF(BG123="Yes",1,0)+IF(BH123="No",1,IF(BH123="",0,IF(BH123="Some",0.5,0)))+IF(BI123="No",1,IF(BI123="",0,IF(BI123="Some",0.5,0)))+IF(BJ123="No",1,IF(BJ123="",0,IF(BJ123="Some",0.5,0)))+IF(BK123="",0,1)+IF(BL123="",0,1)</f>
        <v>5</v>
      </c>
      <c r="K123" s="41"/>
      <c r="L123" s="42" t="s">
        <v>192</v>
      </c>
      <c r="M123" s="38" t="str">
        <f>IF(OR(L123="USA",L123="UK",L123="Canada",L123="Australia",L123="New Zealand"),"Five",(IF(OR(L123="Denmark",L123="France",L123="Netherlands",L123="Norway"),"Nine",IF(OR(L123="Belgium",L123="Germany",L123="Italy",L123="Spain",L123="Sweden"),"Fourteen",IF(L123="","Not Disclosed",IF(OR(L123="British Virgin Islands",L123="Gibraltar",L123="British Indian Ocean",L123="Barbados"),"See Note","No"))))))</f>
        <v>Nine</v>
      </c>
      <c r="N123" s="40" t="s">
        <v>94</v>
      </c>
      <c r="O123" s="39"/>
      <c r="P123" s="40"/>
      <c r="Q123" s="38"/>
      <c r="R123" s="39"/>
      <c r="S123" s="39"/>
      <c r="T123" s="38" t="s">
        <v>100</v>
      </c>
      <c r="U123" s="39" t="s">
        <v>93</v>
      </c>
      <c r="V123" s="39" t="s">
        <v>94</v>
      </c>
      <c r="W123" s="39" t="s">
        <v>94</v>
      </c>
      <c r="X123" s="40" t="str">
        <f>IF(AND(NOT(M123="Five"),AA123="Yes",U123="Yes",OR(T123="Email",T123="Yes"),O123="No"),"Yes","No")</f>
        <v>No</v>
      </c>
      <c r="Y123" s="39" t="s">
        <v>94</v>
      </c>
      <c r="Z123" s="39" t="s">
        <v>94</v>
      </c>
      <c r="AA123" s="40" t="s">
        <v>93</v>
      </c>
      <c r="AB123" s="38"/>
      <c r="AC123" s="39" t="s">
        <v>93</v>
      </c>
      <c r="AD123" s="39"/>
      <c r="AE123" s="39"/>
      <c r="AF123" s="39"/>
      <c r="AG123" s="39"/>
      <c r="AH123" s="40"/>
      <c r="AI123" s="38"/>
      <c r="AJ123" s="39" t="s">
        <v>94</v>
      </c>
      <c r="AK123" s="38"/>
      <c r="AL123" s="40"/>
      <c r="AM123" s="38"/>
      <c r="AN123" s="39"/>
      <c r="AO123" s="39"/>
      <c r="AP123" s="39" t="s">
        <v>101</v>
      </c>
      <c r="AQ123" s="40" t="s">
        <v>101</v>
      </c>
      <c r="AR123" s="39" t="n">
        <v>5</v>
      </c>
      <c r="AS123" s="39"/>
      <c r="AT123" s="39"/>
      <c r="AU123" s="39"/>
      <c r="AV123" s="38" t="n">
        <v>3</v>
      </c>
      <c r="AW123" s="40" t="n">
        <v>0</v>
      </c>
      <c r="AX123" s="38" t="n">
        <v>7</v>
      </c>
      <c r="AY123" s="39"/>
      <c r="AZ123" s="40" t="s">
        <v>97</v>
      </c>
      <c r="BA123" s="43" t="n">
        <v>2.16999999999999993</v>
      </c>
      <c r="BB123" s="43">
        <f>BA123/AR123</f>
        <v>0.433999999999999986</v>
      </c>
      <c r="BC123" s="39" t="s">
        <v>93</v>
      </c>
      <c r="BD123" s="40" t="n">
        <v>7</v>
      </c>
      <c r="BE123" s="38"/>
      <c r="BF123" s="39" t="s">
        <v>93</v>
      </c>
      <c r="BG123" s="40"/>
      <c r="BH123" s="38" t="s">
        <v>94</v>
      </c>
      <c r="BI123" s="39" t="s">
        <v>94</v>
      </c>
      <c r="BJ123" s="40" t="s">
        <v>94</v>
      </c>
      <c r="BK123" s="39"/>
      <c r="BL123" s="40" t="s">
        <v>94</v>
      </c>
    </row>
    <row r="124" spans="1:64">
      <c r="A124" s="37" t="s">
        <v>280</v>
      </c>
      <c r="B124" s="38">
        <f>IF(OR(M124="Five"),3,0)+IF(OR(M124="Not Disclosed"),1.5,0)+IF(OR(M124="Nine",M124="Fourteen",M124="See Note",M124="Cooperative"),1,0)+IF(OR(N124="Yes"),2,0)+IF(OR(N124="Not Disclosed"),1.5,0)+IF(OR(N124="Owned"),1,0)</f>
        <v>5</v>
      </c>
      <c r="C124" s="39">
        <f>COUNTIF(P124:S124,"Yes")+(0.5*COUNTIF(P124:S124,""))+(0.5*COUNTIF(P124:S124,"See Note"))+(3*COUNTIF(O124,"Yes"))</f>
        <v>1</v>
      </c>
      <c r="D124" s="40">
        <f>(3*COUNTIF(T124,"No"))+COUNTIF(U124:V124,"No")</f>
        <v>0</v>
      </c>
      <c r="E124" s="39">
        <f>COUNTIF(Y124,"No")+COUNTIF(Z124,"No")+(0.5*COUNTIF(Z124,"See Note"))+(3*COUNTIF(AA124,"No"))+COUNTIF(AI124,"Yes")+(0.5*COUNTIF(AI124,"Some"))+COUNTIF(AJ124,"Yes")+(0.5*COUNTIF(AJ124,"Some"))</f>
        <v>1</v>
      </c>
      <c r="F124" s="39">
        <f>(IF(OR(AN124="MPPE-128",AN124="Blowfish-64"),1,(IF(OR(AN124="See Note",AN124="Blowfish-128"),0.5,IF(OR(AN124="AES-128",AN124="AES-160",AN124="AES-192",AN124="AES-256"),0,0)))+(IF(OR(AO124="MPPE-128",AO124="Blowfish-64"),2,(IF(OR(AO124="See Note",AO124="Blowfish-128",AO124=""),1,IF(OR(AO124="AES-128",AO124="AES-160",AO124="AES-192",AO124="AES-256"),0,0)))))))+IF(OR(AP124="MS-CHAPv2",AP124="RSA-RC4",AP124="RSA-1024"),1,IF(OR(AP124="See Note",AP124=""),0.5,IF(OR(AP124="RSA-4096",AP124="RSA-2048",AP124="DH-2048",AP124="CA-4096"),0,0)))+IF(OR(AQ124="MS-CHAPv2",AQ124="RSA-RC4",AQ124="RSA-1024"),2,IF(OR(AQ124="See Note",AQ124=""),1,IF(OR(AQ124="RSA-4096",AQ124="RSA-2048",AQ124="DH-2048"),0,0)))</f>
        <v>1.5</v>
      </c>
      <c r="G124" s="39">
        <f>IF(AR124&lt;3,2,0)+IF(AS124&lt;10,1,IF(AS124="",1,0))+IF(AT124&lt;3,2,IF(AT124&lt;10,1,IF(AT124="",1,0)))</f>
        <v>0</v>
      </c>
      <c r="H124" s="38">
        <f>IF(AV124=0,0,IF(AV124&lt;5,1,IF(AV124&lt;10,2,3)))+IF(AW124=0,0,IF(AW124&lt;3,1,IF(AW124&lt;10,2,3)))+IF(AX124=0,0,IF(AX124&lt;5,1,IF(AX124&lt;10,2,3)))+IF(AY124="A",0,IF(AY124="A+",0,IF(AY124="B",1,5)))+IF(AZ124="Self",0,IF(AZ124="CloudFlare",2,IF(AZ124="Incapsula",2,3)))</f>
        <v>6</v>
      </c>
      <c r="I124" s="39">
        <f aca="1">IF(BA124&lt;PricePercentile33,0,IF(BA124&lt;PricePercentile66,1,2))+IF(BB124&lt;ConPricePercentile33,0,IF(BB124&lt;ConPricePercentile66,1,2))+IF(BC124="Free",0,IF(BC124="Yes",0,1))+IF(BD124="Free",0,IF(BD124&gt;29,0,IF(BD124&gt;13,1,IF(BD124&gt;6,2,3))))</f>
        <v>1</v>
      </c>
      <c r="J124" s="40">
        <f>IF(BE124="Yes",1,0)+IF(BF124="Yes",1,0)+IF(BG124="Yes",1,0)+IF(BH124="No",1,IF(BH124="",0,IF(BH124="Some",0.5,0)))+IF(BI124="No",1,IF(BI124="",0,IF(BI124="Some",0.5,0)))+IF(BJ124="No",1,IF(BJ124="",0,IF(BJ124="Some",0.5,0)))+IF(BK124="",0,1)+IF(BL124="",0,1)</f>
        <v>5</v>
      </c>
      <c r="K124" s="41"/>
      <c r="L124" s="42" t="s">
        <v>92</v>
      </c>
      <c r="M124" s="38" t="str">
        <f>IF(OR(L124="USA",L124="UK",L124="Canada",L124="Australia",L124="New Zealand"),"Five",(IF(OR(L124="Denmark",L124="France",L124="Netherlands",L124="Norway"),"Nine",IF(OR(L124="Belgium",L124="Germany",L124="Italy",L124="Spain",L124="Sweden"),"Fourteen",IF(L124="","Not Disclosed",IF(OR(L124="British Virgin Islands",L124="Gibraltar",L124="British Indian Ocean",L124="Barbados"),"See Note","No"))))))</f>
        <v>Five</v>
      </c>
      <c r="N124" s="40" t="s">
        <v>93</v>
      </c>
      <c r="O124" s="39" t="s">
        <v>94</v>
      </c>
      <c r="P124" s="40"/>
      <c r="Q124" s="38" t="s">
        <v>94</v>
      </c>
      <c r="R124" s="39"/>
      <c r="S124" s="39" t="s">
        <v>94</v>
      </c>
      <c r="T124" s="38" t="s">
        <v>100</v>
      </c>
      <c r="U124" s="39" t="s">
        <v>93</v>
      </c>
      <c r="V124" s="39" t="s">
        <v>93</v>
      </c>
      <c r="W124" s="39" t="s">
        <v>94</v>
      </c>
      <c r="X124" s="40" t="str">
        <f>IF(AND(NOT(M124="Five"),AA124="Yes",U124="Yes",OR(T124="Email",T124="Yes"),O124="No"),"Yes","No")</f>
        <v>No</v>
      </c>
      <c r="Y124" s="39" t="s">
        <v>93</v>
      </c>
      <c r="Z124" s="39" t="s">
        <v>93</v>
      </c>
      <c r="AA124" s="40" t="s">
        <v>93</v>
      </c>
      <c r="AB124" s="38" t="s">
        <v>93</v>
      </c>
      <c r="AC124" s="39"/>
      <c r="AD124" s="39"/>
      <c r="AE124" s="39"/>
      <c r="AF124" s="39"/>
      <c r="AG124" s="39"/>
      <c r="AH124" s="40" t="s">
        <v>93</v>
      </c>
      <c r="AI124" s="38" t="s">
        <v>93</v>
      </c>
      <c r="AJ124" s="39" t="s">
        <v>94</v>
      </c>
      <c r="AK124" s="38" t="n">
        <v>94.5100000000000051</v>
      </c>
      <c r="AL124" s="40" t="n">
        <v>2.93999999999999986</v>
      </c>
      <c r="AM124" s="38"/>
      <c r="AN124" s="39"/>
      <c r="AO124" s="39" t="s">
        <v>105</v>
      </c>
      <c r="AP124" s="39"/>
      <c r="AQ124" s="40"/>
      <c r="AR124" s="39" t="n">
        <v>5</v>
      </c>
      <c r="AS124" s="39" t="n">
        <v>46</v>
      </c>
      <c r="AT124" s="39" t="n">
        <v>151</v>
      </c>
      <c r="AU124" s="39"/>
      <c r="AV124" s="38" t="n">
        <v>4</v>
      </c>
      <c r="AW124" s="40" t="n">
        <v>0</v>
      </c>
      <c r="AX124" s="38" t="n">
        <v>14</v>
      </c>
      <c r="AY124" s="39" t="s">
        <v>96</v>
      </c>
      <c r="AZ124" s="40" t="s">
        <v>132</v>
      </c>
      <c r="BA124" s="43" t="n">
        <v>4</v>
      </c>
      <c r="BB124" s="43">
        <f>BA124/AR124</f>
        <v>0.8</v>
      </c>
      <c r="BC124" s="39" t="s">
        <v>94</v>
      </c>
      <c r="BD124" s="40" t="n">
        <v>30</v>
      </c>
      <c r="BE124" s="38"/>
      <c r="BF124" s="39" t="s">
        <v>93</v>
      </c>
      <c r="BG124" s="40"/>
      <c r="BH124" s="38" t="s">
        <v>94</v>
      </c>
      <c r="BI124" s="39" t="s">
        <v>94</v>
      </c>
      <c r="BJ124" s="40" t="s">
        <v>94</v>
      </c>
      <c r="BK124" s="39"/>
      <c r="BL124" s="40" t="s">
        <v>94</v>
      </c>
    </row>
    <row r="125" spans="1:64">
      <c r="A125" s="37" t="s">
        <v>281</v>
      </c>
      <c r="B125" s="38">
        <f>IF(OR(M125="Five"),3,0)+IF(OR(M125="Not Disclosed"),1.5,0)+IF(OR(M125="Nine",M125="Fourteen",M125="See Note",M125="Cooperative"),1,0)+IF(OR(N125="Yes"),2,0)+IF(OR(N125="Not Disclosed"),1.5,0)+IF(OR(N125="Owned"),1,0)</f>
        <v>0</v>
      </c>
      <c r="C125" s="39">
        <f>COUNTIF(P125:S125,"Yes")+(0.5*COUNTIF(P125:S125,""))+(0.5*COUNTIF(P125:S125,"See Note"))+(3*COUNTIF(O125,"Yes"))</f>
        <v>2</v>
      </c>
      <c r="D125" s="40">
        <f>(3*COUNTIF(T125,"No"))+COUNTIF(U125:V125,"No")</f>
        <v>5</v>
      </c>
      <c r="E125" s="39">
        <f>COUNTIF(Y125,"No")+COUNTIF(Z125,"No")+(0.5*COUNTIF(Z125,"See Note"))+(3*COUNTIF(AA125,"No"))+COUNTIF(AI125,"Yes")+(0.5*COUNTIF(AI125,"Some"))+COUNTIF(AJ125,"Yes")+(0.5*COUNTIF(AJ125,"Some"))</f>
        <v>1.5</v>
      </c>
      <c r="F125" s="39">
        <f>(IF(OR(AN125="MPPE-128",AN125="Blowfish-64"),1,(IF(OR(AN125="See Note",AN125="Blowfish-128"),0.5,IF(OR(AN125="AES-128",AN125="AES-160",AN125="AES-192",AN125="AES-256"),0,0)))+(IF(OR(AO125="MPPE-128",AO125="Blowfish-64"),2,(IF(OR(AO125="See Note",AO125="Blowfish-128",AO125=""),1,IF(OR(AO125="AES-128",AO125="AES-160",AO125="AES-192",AO125="AES-256"),0,0)))))))+IF(OR(AP125="MS-CHAPv2",AP125="RSA-RC4",AP125="RSA-1024"),1,IF(OR(AP125="See Note",AP125=""),0.5,IF(OR(AP125="RSA-4096",AP125="RSA-2048",AP125="DH-2048",AP125="CA-4096"),0,0)))+IF(OR(AQ125="MS-CHAPv2",AQ125="RSA-RC4",AQ125="RSA-1024"),2,IF(OR(AQ125="See Note",AQ125=""),1,IF(OR(AQ125="RSA-4096",AQ125="RSA-2048",AQ125="DH-2048"),0,0)))</f>
        <v>2.5</v>
      </c>
      <c r="G125" s="39">
        <f>IF(AR125&lt;3,2,0)+IF(AS125&lt;10,1,IF(AS125="",1,0))+IF(AT125&lt;3,2,IF(AT125&lt;10,1,IF(AT125="",1,0)))</f>
        <v>2</v>
      </c>
      <c r="H125" s="38">
        <f>IF(AV125=0,0,IF(AV125&lt;5,1,IF(AV125&lt;10,2,3)))+IF(AW125=0,0,IF(AW125&lt;3,1,IF(AW125&lt;10,2,3)))+IF(AX125=0,0,IF(AX125&lt;5,1,IF(AX125&lt;10,2,3)))+IF(AY125="A",0,IF(AY125="A+",0,IF(AY125="B",1,5)))+IF(AZ125="Self",0,IF(AZ125="CloudFlare",2,IF(AZ125="Incapsula",2,3)))</f>
        <v>11</v>
      </c>
      <c r="I125" s="39">
        <f aca="1">IF(BA125&lt;PricePercentile33,0,IF(BA125&lt;PricePercentile66,1,2))+IF(BB125&lt;ConPricePercentile33,0,IF(BB125&lt;ConPricePercentile66,1,2))+IF(BC125="Free",0,IF(BC125="Yes",0,1))+IF(BD125="Free",0,IF(BD125&gt;29,0,IF(BD125&gt;13,1,IF(BD125&gt;6,2,3))))</f>
        <v>0</v>
      </c>
      <c r="J125" s="40">
        <f>IF(BE125="Yes",1,0)+IF(BF125="Yes",1,0)+IF(BG125="Yes",1,0)+IF(BH125="No",1,IF(BH125="",0,IF(BH125="Some",0.5,0)))+IF(BI125="No",1,IF(BI125="",0,IF(BI125="Some",0.5,0)))+IF(BJ125="No",1,IF(BJ125="",0,IF(BJ125="Some",0.5,0)))+IF(BK125="",0,1)+IF(BL125="",0,1)</f>
        <v>2</v>
      </c>
      <c r="K125" s="41"/>
      <c r="L125" s="42" t="s">
        <v>108</v>
      </c>
      <c r="M125" s="38" t="str">
        <f>IF(OR(L125="USA",L125="UK",L125="Canada",L125="Australia",L125="New Zealand"),"Five",(IF(OR(L125="Denmark",L125="France",L125="Netherlands",L125="Norway"),"Nine",IF(OR(L125="Belgium",L125="Germany",L125="Italy",L125="Spain",L125="Sweden"),"Fourteen",IF(L125="","Not Disclosed",IF(OR(L125="British Virgin Islands",L125="Gibraltar",L125="British Indian Ocean",L125="Barbados"),"See Note","No"))))))</f>
        <v>No</v>
      </c>
      <c r="N125" s="40" t="s">
        <v>94</v>
      </c>
      <c r="O125" s="39"/>
      <c r="P125" s="40"/>
      <c r="Q125" s="38"/>
      <c r="R125" s="39"/>
      <c r="S125" s="39"/>
      <c r="T125" s="38" t="s">
        <v>94</v>
      </c>
      <c r="U125" s="39" t="s">
        <v>94</v>
      </c>
      <c r="V125" s="39" t="s">
        <v>94</v>
      </c>
      <c r="W125" s="39" t="s">
        <v>93</v>
      </c>
      <c r="X125" s="40" t="str">
        <f>IF(AND(NOT(M125="Five"),AA125="Yes",U125="Yes",OR(T125="Email",T125="Yes"),O125="No"),"Yes","No")</f>
        <v>No</v>
      </c>
      <c r="Y125" s="39" t="s">
        <v>93</v>
      </c>
      <c r="Z125" s="39" t="s">
        <v>94</v>
      </c>
      <c r="AA125" s="40" t="s">
        <v>93</v>
      </c>
      <c r="AB125" s="38"/>
      <c r="AC125" s="39"/>
      <c r="AD125" s="39"/>
      <c r="AE125" s="39"/>
      <c r="AF125" s="39"/>
      <c r="AG125" s="39"/>
      <c r="AH125" s="40"/>
      <c r="AI125" s="38"/>
      <c r="AJ125" s="39" t="s">
        <v>95</v>
      </c>
      <c r="AK125" s="38"/>
      <c r="AL125" s="40"/>
      <c r="AM125" s="38"/>
      <c r="AN125" s="39"/>
      <c r="AO125" s="39"/>
      <c r="AP125" s="39"/>
      <c r="AQ125" s="40"/>
      <c r="AR125" s="39" t="n">
        <v>5</v>
      </c>
      <c r="AS125" s="39" t="n">
        <v>30</v>
      </c>
      <c r="AT125" s="39"/>
      <c r="AU125" s="39"/>
      <c r="AV125" s="38" t="n">
        <v>39</v>
      </c>
      <c r="AW125" s="40" t="n">
        <v>14</v>
      </c>
      <c r="AX125" s="38" t="n">
        <v>31</v>
      </c>
      <c r="AY125" s="39" t="s">
        <v>96</v>
      </c>
      <c r="AZ125" s="40" t="s">
        <v>172</v>
      </c>
      <c r="BA125" s="43" t="n">
        <v>2.91000000000000014</v>
      </c>
      <c r="BB125" s="43">
        <f>BA125/AR125</f>
        <v>0.58199999999999994</v>
      </c>
      <c r="BC125" s="39" t="s">
        <v>93</v>
      </c>
      <c r="BD125" s="40" t="n">
        <v>30</v>
      </c>
      <c r="BE125" s="38"/>
      <c r="BF125" s="39"/>
      <c r="BG125" s="40"/>
      <c r="BH125" s="38" t="s">
        <v>95</v>
      </c>
      <c r="BI125" s="39" t="s">
        <v>95</v>
      </c>
      <c r="BJ125" s="40" t="s">
        <v>94</v>
      </c>
      <c r="BK125" s="39"/>
      <c r="BL125" s="40"/>
    </row>
    <row r="126" spans="1:64">
      <c r="A126" s="37" t="s">
        <v>282</v>
      </c>
      <c r="B126" s="38">
        <f>IF(OR(M126="Five"),3,0)+IF(OR(M126="Not Disclosed"),1.5,0)+IF(OR(M126="Nine",M126="Fourteen",M126="See Note",M126="Cooperative"),1,0)+IF(OR(N126="Yes"),2,0)+IF(OR(N126="Not Disclosed"),1.5,0)+IF(OR(N126="Owned"),1,0)</f>
        <v>0</v>
      </c>
      <c r="C126" s="39">
        <f>COUNTIF(P126:S126,"Yes")+(0.5*COUNTIF(P126:S126,""))+(0.5*COUNTIF(P126:S126,"See Note"))+(3*COUNTIF(O126,"Yes"))</f>
        <v>3</v>
      </c>
      <c r="D126" s="40">
        <f>(3*COUNTIF(T126,"No"))+COUNTIF(U126:V126,"No")</f>
        <v>4</v>
      </c>
      <c r="E126" s="39">
        <f>COUNTIF(Y126,"No")+COUNTIF(Z126,"No")+(0.5*COUNTIF(Z126,"See Note"))+(3*COUNTIF(AA126,"No"))+COUNTIF(AI126,"Yes")+(0.5*COUNTIF(AI126,"Some"))+COUNTIF(AJ126,"Yes")+(0.5*COUNTIF(AJ126,"Some"))</f>
        <v>2</v>
      </c>
      <c r="F126" s="39">
        <f>(IF(OR(AN126="MPPE-128",AN126="Blowfish-64"),1,(IF(OR(AN126="See Note",AN126="Blowfish-128"),0.5,IF(OR(AN126="AES-128",AN126="AES-160",AN126="AES-192",AN126="AES-256"),0,0)))+(IF(OR(AO126="MPPE-128",AO126="Blowfish-64"),2,(IF(OR(AO126="See Note",AO126="Blowfish-128",AO126=""),1,IF(OR(AO126="AES-128",AO126="AES-160",AO126="AES-192",AO126="AES-256"),0,0)))))))+IF(OR(AP126="MS-CHAPv2",AP126="RSA-RC4",AP126="RSA-1024"),1,IF(OR(AP126="See Note",AP126=""),0.5,IF(OR(AP126="RSA-4096",AP126="RSA-2048",AP126="DH-2048",AP126="CA-4096"),0,0)))+IF(OR(AQ126="MS-CHAPv2",AQ126="RSA-RC4",AQ126="RSA-1024"),2,IF(OR(AQ126="See Note",AQ126=""),1,IF(OR(AQ126="RSA-4096",AQ126="RSA-2048",AQ126="DH-2048"),0,0)))</f>
        <v>2.5</v>
      </c>
      <c r="G126" s="39">
        <f>IF(AR126&lt;3,2,0)+IF(AS126&lt;10,1,IF(AS126="",1,0))+IF(AT126&lt;3,2,IF(AT126&lt;10,1,IF(AT126="",1,0)))</f>
        <v>2</v>
      </c>
      <c r="H126" s="38">
        <f>IF(AV126=0,0,IF(AV126&lt;5,1,IF(AV126&lt;10,2,3)))+IF(AW126=0,0,IF(AW126&lt;3,1,IF(AW126&lt;10,2,3)))+IF(AX126=0,0,IF(AX126&lt;5,1,IF(AX126&lt;10,2,3)))+IF(AY126="A",0,IF(AY126="A+",0,IF(AY126="B",1,5)))+IF(AZ126="Self",0,IF(AZ126="CloudFlare",2,IF(AZ126="Incapsula",2,3)))</f>
        <v>5</v>
      </c>
      <c r="I126" s="39">
        <f aca="1">IF(BA126&lt;PricePercentile33,0,IF(BA126&lt;PricePercentile66,1,2))+IF(BB126&lt;ConPricePercentile33,0,IF(BB126&lt;ConPricePercentile66,1,2))+IF(BC126="Free",0,IF(BC126="Yes",0,1))+IF(BD126="Free",0,IF(BD126&gt;29,0,IF(BD126&gt;13,1,IF(BD126&gt;6,2,3))))</f>
        <v>8</v>
      </c>
      <c r="J126" s="40">
        <f>IF(BE126="Yes",1,0)+IF(BF126="Yes",1,0)+IF(BG126="Yes",1,0)+IF(BH126="No",1,IF(BH126="",0,IF(BH126="Some",0.5,0)))+IF(BI126="No",1,IF(BI126="",0,IF(BI126="Some",0.5,0)))+IF(BJ126="No",1,IF(BJ126="",0,IF(BJ126="Some",0.5,0)))+IF(BK126="",0,1)+IF(BL126="",0,1)</f>
        <v>4</v>
      </c>
      <c r="K126" s="41"/>
      <c r="L126" s="42" t="s">
        <v>283</v>
      </c>
      <c r="M126" s="38" t="str">
        <f>IF(OR(L126="USA",L126="UK",L126="Canada",L126="Australia",L126="New Zealand"),"Five",(IF(OR(L126="Denmark",L126="France",L126="Netherlands",L126="Norway"),"Nine",IF(OR(L126="Belgium",L126="Germany",L126="Italy",L126="Spain",L126="Sweden"),"Fourteen",IF(L126="","Not Disclosed",IF(OR(L126="British Virgin Islands",L126="Gibraltar",L126="British Indian Ocean",L126="Barbados"),"See Note","No"))))))</f>
        <v>No</v>
      </c>
      <c r="N126" s="40" t="s">
        <v>94</v>
      </c>
      <c r="O126" s="39" t="s">
        <v>94</v>
      </c>
      <c r="P126" s="40"/>
      <c r="Q126" s="38" t="s">
        <v>93</v>
      </c>
      <c r="R126" s="39" t="s">
        <v>93</v>
      </c>
      <c r="S126" s="39"/>
      <c r="T126" s="38" t="s">
        <v>94</v>
      </c>
      <c r="U126" s="39" t="s">
        <v>93</v>
      </c>
      <c r="V126" s="39" t="s">
        <v>94</v>
      </c>
      <c r="W126" s="39" t="s">
        <v>94</v>
      </c>
      <c r="X126" s="40" t="str">
        <f>IF(AND(NOT(M126="Five"),AA126="Yes",U126="Yes",OR(T126="Email",T126="Yes"),O126="No"),"Yes","No")</f>
        <v>No</v>
      </c>
      <c r="Y126" s="39" t="s">
        <v>94</v>
      </c>
      <c r="Z126" s="39" t="s">
        <v>94</v>
      </c>
      <c r="AA126" s="40" t="s">
        <v>93</v>
      </c>
      <c r="AB126" s="38"/>
      <c r="AC126" s="39"/>
      <c r="AD126" s="39"/>
      <c r="AE126" s="39"/>
      <c r="AF126" s="39"/>
      <c r="AG126" s="39"/>
      <c r="AH126" s="40"/>
      <c r="AI126" s="38"/>
      <c r="AJ126" s="39"/>
      <c r="AK126" s="38"/>
      <c r="AL126" s="40"/>
      <c r="AM126" s="38"/>
      <c r="AN126" s="39"/>
      <c r="AO126" s="39"/>
      <c r="AP126" s="39"/>
      <c r="AQ126" s="40"/>
      <c r="AR126" s="39" t="n">
        <v>1</v>
      </c>
      <c r="AS126" s="39" t="n">
        <v>18</v>
      </c>
      <c r="AT126" s="39" t="n">
        <v>20</v>
      </c>
      <c r="AU126" s="39"/>
      <c r="AV126" s="38" t="n">
        <v>8</v>
      </c>
      <c r="AW126" s="40" t="n">
        <v>5</v>
      </c>
      <c r="AX126" s="38" t="n">
        <v>3</v>
      </c>
      <c r="AY126" s="39" t="s">
        <v>96</v>
      </c>
      <c r="AZ126" s="40" t="s">
        <v>97</v>
      </c>
      <c r="BA126" s="43" t="n">
        <v>6.66000000000000014</v>
      </c>
      <c r="BB126" s="43">
        <f>BA126/AR126</f>
        <v>6.66000000000000014</v>
      </c>
      <c r="BC126" s="39" t="s">
        <v>94</v>
      </c>
      <c r="BD126" s="40" t="n">
        <v>0</v>
      </c>
      <c r="BE126" s="38"/>
      <c r="BF126" s="39"/>
      <c r="BG126" s="40"/>
      <c r="BH126" s="38" t="s">
        <v>94</v>
      </c>
      <c r="BI126" s="39" t="s">
        <v>94</v>
      </c>
      <c r="BJ126" s="40" t="s">
        <v>94</v>
      </c>
      <c r="BK126" s="39"/>
      <c r="BL126" s="40" t="s">
        <v>94</v>
      </c>
    </row>
    <row r="127" spans="1:64">
      <c r="A127" s="37" t="s">
        <v>284</v>
      </c>
      <c r="B127" s="38">
        <f>IF(OR(M127="Five"),3,0)+IF(OR(M127="Not Disclosed"),1.5,0)+IF(OR(M127="Nine",M127="Fourteen",M127="See Note",M127="Cooperative"),1,0)+IF(OR(N127="Yes"),2,0)+IF(OR(N127="Not Disclosed"),1.5,0)+IF(OR(N127="Owned"),1,0)</f>
        <v>5</v>
      </c>
      <c r="C127" s="39">
        <f>COUNTIF(P127:S127,"Yes")+(0.5*COUNTIF(P127:S127,""))+(0.5*COUNTIF(P127:S127,"See Note"))+(3*COUNTIF(O127,"Yes"))</f>
        <v>3</v>
      </c>
      <c r="D127" s="40">
        <f>(3*COUNTIF(T127,"No"))+COUNTIF(U127:V127,"No")</f>
        <v>4</v>
      </c>
      <c r="E127" s="39">
        <f>COUNTIF(Y127,"No")+COUNTIF(Z127,"No")+(0.5*COUNTIF(Z127,"See Note"))+(3*COUNTIF(AA127,"No"))+COUNTIF(AI127,"Yes")+(0.5*COUNTIF(AI127,"Some"))+COUNTIF(AJ127,"Yes")+(0.5*COUNTIF(AJ127,"Some"))</f>
        <v>6</v>
      </c>
      <c r="F127" s="39">
        <f>(IF(OR(AN127="MPPE-128",AN127="Blowfish-64"),1,(IF(OR(AN127="See Note",AN127="Blowfish-128"),0.5,IF(OR(AN127="AES-128",AN127="AES-160",AN127="AES-192",AN127="AES-256"),0,0)))+(IF(OR(AO127="MPPE-128",AO127="Blowfish-64"),2,(IF(OR(AO127="See Note",AO127="Blowfish-128",AO127=""),1,IF(OR(AO127="AES-128",AO127="AES-160",AO127="AES-192",AO127="AES-256"),0,0)))))))+IF(OR(AP127="MS-CHAPv2",AP127="RSA-RC4",AP127="RSA-1024"),1,IF(OR(AP127="See Note",AP127=""),0.5,IF(OR(AP127="RSA-4096",AP127="RSA-2048",AP127="DH-2048",AP127="CA-4096"),0,0)))+IF(OR(AQ127="MS-CHAPv2",AQ127="RSA-RC4",AQ127="RSA-1024"),2,IF(OR(AQ127="See Note",AQ127=""),1,IF(OR(AQ127="RSA-4096",AQ127="RSA-2048",AQ127="DH-2048"),0,0)))</f>
        <v>2.5</v>
      </c>
      <c r="G127" s="39">
        <f>IF(AR127&lt;3,2,0)+IF(AS127&lt;10,1,IF(AS127="",1,0))+IF(AT127&lt;3,2,IF(AT127&lt;10,1,IF(AT127="",1,0)))</f>
        <v>0</v>
      </c>
      <c r="H127" s="38">
        <f>IF(AV127=0,0,IF(AV127&lt;5,1,IF(AV127&lt;10,2,3)))+IF(AW127=0,0,IF(AW127&lt;3,1,IF(AW127&lt;10,2,3)))+IF(AX127=0,0,IF(AX127&lt;5,1,IF(AX127&lt;10,2,3)))+IF(AY127="A",0,IF(AY127="A+",0,IF(AY127="B",1,5)))+IF(AZ127="Self",0,IF(AZ127="CloudFlare",2,IF(AZ127="Incapsula",2,3)))</f>
        <v>8</v>
      </c>
      <c r="I127" s="39">
        <f aca="1">IF(BA127&lt;PricePercentile33,0,IF(BA127&lt;PricePercentile66,1,2))+IF(BB127&lt;ConPricePercentile33,0,IF(BB127&lt;ConPricePercentile66,1,2))+IF(BC127="Free",0,IF(BC127="Yes",0,1))+IF(BD127="Free",0,IF(BD127&gt;29,0,IF(BD127&gt;13,1,IF(BD127&gt;6,2,3))))</f>
        <v>1</v>
      </c>
      <c r="J127" s="40">
        <f>IF(BE127="Yes",1,0)+IF(BF127="Yes",1,0)+IF(BG127="Yes",1,0)+IF(BH127="No",1,IF(BH127="",0,IF(BH127="Some",0.5,0)))+IF(BI127="No",1,IF(BI127="",0,IF(BI127="Some",0.5,0)))+IF(BJ127="No",1,IF(BJ127="",0,IF(BJ127="Some",0.5,0)))+IF(BK127="",0,1)+IF(BL127="",0,1)</f>
        <v>5</v>
      </c>
      <c r="K127" s="41"/>
      <c r="L127" s="42" t="s">
        <v>92</v>
      </c>
      <c r="M127" s="38" t="str">
        <f>IF(OR(L127="USA",L127="UK",L127="Canada",L127="Australia",L127="New Zealand"),"Five",(IF(OR(L127="Denmark",L127="France",L127="Netherlands",L127="Norway"),"Nine",IF(OR(L127="Belgium",L127="Germany",L127="Italy",L127="Spain",L127="Sweden"),"Fourteen",IF(L127="","Not Disclosed",IF(OR(L127="British Virgin Islands",L127="Gibraltar",L127="British Indian Ocean",L127="Barbados"),"See Note","No"))))))</f>
        <v>Five</v>
      </c>
      <c r="N127" s="40" t="s">
        <v>93</v>
      </c>
      <c r="O127" s="39" t="s">
        <v>94</v>
      </c>
      <c r="P127" s="40" t="s">
        <v>94</v>
      </c>
      <c r="Q127" s="38" t="s">
        <v>93</v>
      </c>
      <c r="R127" s="39" t="s">
        <v>93</v>
      </c>
      <c r="S127" s="39" t="s">
        <v>93</v>
      </c>
      <c r="T127" s="38" t="s">
        <v>94</v>
      </c>
      <c r="U127" s="39" t="s">
        <v>94</v>
      </c>
      <c r="V127" s="39" t="s">
        <v>93</v>
      </c>
      <c r="W127" s="39" t="s">
        <v>93</v>
      </c>
      <c r="X127" s="40" t="str">
        <f>IF(AND(NOT(M127="Five"),AA127="Yes",U127="Yes",OR(T127="Email",T127="Yes"),O127="No"),"Yes","No")</f>
        <v>No</v>
      </c>
      <c r="Y127" s="39" t="s">
        <v>94</v>
      </c>
      <c r="Z127" s="39" t="s">
        <v>93</v>
      </c>
      <c r="AA127" s="40" t="s">
        <v>94</v>
      </c>
      <c r="AB127" s="38"/>
      <c r="AC127" s="39"/>
      <c r="AD127" s="39"/>
      <c r="AE127" s="39"/>
      <c r="AF127" s="39"/>
      <c r="AG127" s="39"/>
      <c r="AH127" s="40"/>
      <c r="AI127" s="38" t="s">
        <v>93</v>
      </c>
      <c r="AJ127" s="39" t="s">
        <v>93</v>
      </c>
      <c r="AK127" s="38"/>
      <c r="AL127" s="40"/>
      <c r="AM127" s="38" t="s">
        <v>273</v>
      </c>
      <c r="AN127" s="39"/>
      <c r="AO127" s="39"/>
      <c r="AP127" s="39"/>
      <c r="AQ127" s="40"/>
      <c r="AR127" s="39" t="n">
        <v>5</v>
      </c>
      <c r="AS127" s="39" t="n">
        <v>24</v>
      </c>
      <c r="AT127" s="39" t="n">
        <v>119</v>
      </c>
      <c r="AU127" s="39"/>
      <c r="AV127" s="38" t="n">
        <v>10</v>
      </c>
      <c r="AW127" s="40" t="n">
        <v>1</v>
      </c>
      <c r="AX127" s="38" t="n">
        <v>4</v>
      </c>
      <c r="AY127" s="39" t="s">
        <v>96</v>
      </c>
      <c r="AZ127" s="40" t="s">
        <v>150</v>
      </c>
      <c r="BA127" s="43" t="n">
        <v>4.16999999999999993</v>
      </c>
      <c r="BB127" s="43">
        <f>BA127/AR127</f>
        <v>0.833999999999999986</v>
      </c>
      <c r="BC127" s="39" t="s">
        <v>93</v>
      </c>
      <c r="BD127" s="40" t="n">
        <v>30</v>
      </c>
      <c r="BE127" s="38" t="s">
        <v>93</v>
      </c>
      <c r="BF127" s="39"/>
      <c r="BG127" s="40"/>
      <c r="BH127" s="38" t="s">
        <v>94</v>
      </c>
      <c r="BI127" s="39" t="s">
        <v>94</v>
      </c>
      <c r="BJ127" s="40" t="s">
        <v>94</v>
      </c>
      <c r="BK127" s="39"/>
      <c r="BL127" s="40" t="s">
        <v>94</v>
      </c>
    </row>
    <row r="128" spans="1:64">
      <c r="A128" s="37" t="s">
        <v>285</v>
      </c>
      <c r="B128" s="38">
        <f>IF(OR(M128="Five"),3,0)+IF(OR(M128="Not Disclosed"),1.5,0)+IF(OR(M128="Nine",M128="Fourteen",M128="See Note",M128="Cooperative"),1,0)+IF(OR(N128="Yes"),2,0)+IF(OR(N128="Not Disclosed"),1.5,0)+IF(OR(N128="Owned"),1,0)</f>
        <v>5</v>
      </c>
      <c r="C128" s="39">
        <f>COUNTIF(P128:S128,"Yes")+(0.5*COUNTIF(P128:S128,""))+(0.5*COUNTIF(P128:S128,"See Note"))+(3*COUNTIF(O128,"Yes"))</f>
        <v>5</v>
      </c>
      <c r="D128" s="40">
        <f>(3*COUNTIF(T128,"No"))+COUNTIF(U128:V128,"No")</f>
        <v>1</v>
      </c>
      <c r="E128" s="39">
        <f>COUNTIF(Y128,"No")+COUNTIF(Z128,"No")+(0.5*COUNTIF(Z128,"See Note"))+(3*COUNTIF(AA128,"No"))+COUNTIF(AI128,"Yes")+(0.5*COUNTIF(AI128,"Some"))+COUNTIF(AJ128,"Yes")+(0.5*COUNTIF(AJ128,"Some"))</f>
        <v>5</v>
      </c>
      <c r="F128" s="39">
        <f>(IF(OR(AN128="MPPE-128",AN128="Blowfish-64"),1,(IF(OR(AN128="See Note",AN128="Blowfish-128"),0.5,IF(OR(AN128="AES-128",AN128="AES-160",AN128="AES-192",AN128="AES-256"),0,0)))+(IF(OR(AO128="MPPE-128",AO128="Blowfish-64"),2,(IF(OR(AO128="See Note",AO128="Blowfish-128",AO128=""),1,IF(OR(AO128="AES-128",AO128="AES-160",AO128="AES-192",AO128="AES-256"),0,0)))))))+IF(OR(AP128="MS-CHAPv2",AP128="RSA-RC4",AP128="RSA-1024"),1,IF(OR(AP128="See Note",AP128=""),0.5,IF(OR(AP128="RSA-4096",AP128="RSA-2048",AP128="DH-2048",AP128="CA-4096"),0,0)))+IF(OR(AQ128="MS-CHAPv2",AQ128="RSA-RC4",AQ128="RSA-1024"),2,IF(OR(AQ128="See Note",AQ128=""),1,IF(OR(AQ128="RSA-4096",AQ128="RSA-2048",AQ128="DH-2048"),0,0)))</f>
        <v>2.5</v>
      </c>
      <c r="G128" s="39">
        <f>IF(AR128&lt;3,2,0)+IF(AS128&lt;10,1,IF(AS128="",1,0))+IF(AT128&lt;3,2,IF(AT128&lt;10,1,IF(AT128="",1,0)))</f>
        <v>3</v>
      </c>
      <c r="H128" s="38">
        <f>IF(AV128=0,0,IF(AV128&lt;5,1,IF(AV128&lt;10,2,3)))+IF(AW128=0,0,IF(AW128&lt;3,1,IF(AW128&lt;10,2,3)))+IF(AX128=0,0,IF(AX128&lt;5,1,IF(AX128&lt;10,2,3)))+IF(AY128="A",0,IF(AY128="A+",0,IF(AY128="B",1,5)))+IF(AZ128="Self",0,IF(AZ128="CloudFlare",2,IF(AZ128="Incapsula",2,3)))</f>
        <v>11</v>
      </c>
      <c r="I128" s="39">
        <f aca="1">IF(BA128&lt;PricePercentile33,0,IF(BA128&lt;PricePercentile66,1,2))+IF(BB128&lt;ConPricePercentile33,0,IF(BB128&lt;ConPricePercentile66,1,2))+IF(BC128="Free",0,IF(BC128="Yes",0,1))+IF(BD128="Free",0,IF(BD128&gt;29,0,IF(BD128&gt;13,1,IF(BD128&gt;6,2,3))))</f>
        <v>4</v>
      </c>
      <c r="J128" s="40">
        <f>IF(BE128="Yes",1,0)+IF(BF128="Yes",1,0)+IF(BG128="Yes",1,0)+IF(BH128="No",1,IF(BH128="",0,IF(BH128="Some",0.5,0)))+IF(BI128="No",1,IF(BI128="",0,IF(BI128="Some",0.5,0)))+IF(BJ128="No",1,IF(BJ128="",0,IF(BJ128="Some",0.5,0)))+IF(BK128="",0,1)+IF(BL128="",0,1)</f>
        <v>0</v>
      </c>
      <c r="K128" s="41"/>
      <c r="L128" s="42" t="s">
        <v>92</v>
      </c>
      <c r="M128" s="38" t="str">
        <f>IF(OR(L128="USA",L128="UK",L128="Canada",L128="Australia",L128="New Zealand"),"Five",(IF(OR(L128="Denmark",L128="France",L128="Netherlands",L128="Norway"),"Nine",IF(OR(L128="Belgium",L128="Germany",L128="Italy",L128="Spain",L128="Sweden"),"Fourteen",IF(L128="","Not Disclosed",IF(OR(L128="British Virgin Islands",L128="Gibraltar",L128="British Indian Ocean",L128="Barbados"),"See Note","No"))))))</f>
        <v>Five</v>
      </c>
      <c r="N128" s="40" t="s">
        <v>93</v>
      </c>
      <c r="O128" s="39" t="s">
        <v>93</v>
      </c>
      <c r="P128" s="40"/>
      <c r="Q128" s="38"/>
      <c r="R128" s="39"/>
      <c r="S128" s="39"/>
      <c r="T128" s="38" t="s">
        <v>100</v>
      </c>
      <c r="U128" s="39" t="s">
        <v>93</v>
      </c>
      <c r="V128" s="39" t="s">
        <v>94</v>
      </c>
      <c r="W128" s="39" t="s">
        <v>94</v>
      </c>
      <c r="X128" s="40" t="str">
        <f>IF(AND(NOT(M128="Five"),AA128="Yes",U128="Yes",OR(T128="Email",T128="Yes"),O128="No"),"Yes","No")</f>
        <v>No</v>
      </c>
      <c r="Y128" s="39" t="s">
        <v>94</v>
      </c>
      <c r="Z128" s="39" t="s">
        <v>94</v>
      </c>
      <c r="AA128" s="40" t="s">
        <v>94</v>
      </c>
      <c r="AB128" s="38"/>
      <c r="AC128" s="39"/>
      <c r="AD128" s="39"/>
      <c r="AE128" s="39"/>
      <c r="AF128" s="39"/>
      <c r="AG128" s="39"/>
      <c r="AH128" s="40"/>
      <c r="AI128" s="38"/>
      <c r="AJ128" s="39"/>
      <c r="AK128" s="38"/>
      <c r="AL128" s="40"/>
      <c r="AM128" s="38"/>
      <c r="AN128" s="39"/>
      <c r="AO128" s="39"/>
      <c r="AP128" s="39"/>
      <c r="AQ128" s="40"/>
      <c r="AR128" s="39" t="n">
        <v>5</v>
      </c>
      <c r="AS128" s="39"/>
      <c r="AT128" s="39"/>
      <c r="AU128" s="39"/>
      <c r="AV128" s="38" t="n">
        <v>5</v>
      </c>
      <c r="AW128" s="40" t="n">
        <v>4</v>
      </c>
      <c r="AX128" s="38" t="n">
        <v>5</v>
      </c>
      <c r="AY128" s="39" t="s">
        <v>139</v>
      </c>
      <c r="AZ128" s="40" t="s">
        <v>97</v>
      </c>
      <c r="BA128" s="43" t="n">
        <v>3.16999999999999993</v>
      </c>
      <c r="BB128" s="43">
        <f>BA128/AR128</f>
        <v>0.633999999999999986</v>
      </c>
      <c r="BC128" s="39" t="s">
        <v>94</v>
      </c>
      <c r="BD128" s="40" t="n">
        <v>0</v>
      </c>
      <c r="BE128" s="38"/>
      <c r="BF128" s="39"/>
      <c r="BG128" s="40"/>
      <c r="BH128" s="38"/>
      <c r="BI128" s="39"/>
      <c r="BJ128" s="40"/>
      <c r="BK128" s="39"/>
      <c r="BL128" s="40"/>
    </row>
    <row r="129" spans="1:64">
      <c r="A129" s="37" t="s">
        <v>286</v>
      </c>
      <c r="B129" s="38">
        <f>IF(OR(M129="Five"),3,0)+IF(OR(M129="Not Disclosed"),1.5,0)+IF(OR(M129="Nine",M129="Fourteen",M129="See Note",M129="Cooperative"),1,0)+IF(OR(N129="Yes"),2,0)+IF(OR(N129="Not Disclosed"),1.5,0)+IF(OR(N129="Owned"),1,0)</f>
        <v>1</v>
      </c>
      <c r="C129" s="39">
        <f>COUNTIF(P129:S129,"Yes")+(0.5*COUNTIF(P129:S129,""))+(0.5*COUNTIF(P129:S129,"See Note"))+(3*COUNTIF(O129,"Yes"))</f>
        <v>1.5</v>
      </c>
      <c r="D129" s="40">
        <f>(3*COUNTIF(T129,"No"))+COUNTIF(U129:V129,"No")</f>
        <v>5</v>
      </c>
      <c r="E129" s="39">
        <f>COUNTIF(Y129,"No")+COUNTIF(Z129,"No")+(0.5*COUNTIF(Z129,"See Note"))+(3*COUNTIF(AA129,"No"))+COUNTIF(AI129,"Yes")+(0.5*COUNTIF(AI129,"Some"))+COUNTIF(AJ129,"Yes")+(0.5*COUNTIF(AJ129,"Some"))</f>
        <v>4</v>
      </c>
      <c r="F129" s="39">
        <f>(IF(OR(AN129="MPPE-128",AN129="Blowfish-64"),1,(IF(OR(AN129="See Note",AN129="Blowfish-128"),0.5,IF(OR(AN129="AES-128",AN129="AES-160",AN129="AES-192",AN129="AES-256"),0,0)))+(IF(OR(AO129="MPPE-128",AO129="Blowfish-64"),2,(IF(OR(AO129="See Note",AO129="Blowfish-128",AO129=""),1,IF(OR(AO129="AES-128",AO129="AES-160",AO129="AES-192",AO129="AES-256"),0,0)))))))+IF(OR(AP129="MS-CHAPv2",AP129="RSA-RC4",AP129="RSA-1024"),1,IF(OR(AP129="See Note",AP129=""),0.5,IF(OR(AP129="RSA-4096",AP129="RSA-2048",AP129="DH-2048",AP129="CA-4096"),0,0)))+IF(OR(AQ129="MS-CHAPv2",AQ129="RSA-RC4",AQ129="RSA-1024"),2,IF(OR(AQ129="See Note",AQ129=""),1,IF(OR(AQ129="RSA-4096",AQ129="RSA-2048",AQ129="DH-2048"),0,0)))</f>
        <v>1.5</v>
      </c>
      <c r="G129" s="39">
        <f>IF(AR129&lt;3,2,0)+IF(AS129&lt;10,1,IF(AS129="",1,0))+IF(AT129&lt;3,2,IF(AT129&lt;10,1,IF(AT129="",1,0)))</f>
        <v>5</v>
      </c>
      <c r="H129" s="38">
        <f>IF(AV129=0,0,IF(AV129&lt;5,1,IF(AV129&lt;10,2,3)))+IF(AW129=0,0,IF(AW129&lt;3,1,IF(AW129&lt;10,2,3)))+IF(AX129=0,0,IF(AX129&lt;5,1,IF(AX129&lt;10,2,3)))+IF(AY129="A",0,IF(AY129="A+",0,IF(AY129="B",1,5)))+IF(AZ129="Self",0,IF(AZ129="CloudFlare",2,IF(AZ129="Incapsula",2,3)))</f>
        <v>3</v>
      </c>
      <c r="I129" s="39">
        <f aca="1">IF(BA129&lt;PricePercentile33,0,IF(BA129&lt;PricePercentile66,1,2))+IF(BB129&lt;ConPricePercentile33,0,IF(BB129&lt;ConPricePercentile66,1,2))+IF(BC129="Free",0,IF(BC129="Yes",0,1))+IF(BD129="Free",0,IF(BD129&gt;29,0,IF(BD129&gt;13,1,IF(BD129&gt;6,2,3))))</f>
        <v>6</v>
      </c>
      <c r="J129" s="40">
        <f>IF(BE129="Yes",1,0)+IF(BF129="Yes",1,0)+IF(BG129="Yes",1,0)+IF(BH129="No",1,IF(BH129="",0,IF(BH129="Some",0.5,0)))+IF(BI129="No",1,IF(BI129="",0,IF(BI129="Some",0.5,0)))+IF(BJ129="No",1,IF(BJ129="",0,IF(BJ129="Some",0.5,0)))+IF(BK129="",0,1)+IF(BL129="",0,1)</f>
        <v>0</v>
      </c>
      <c r="K129" s="41"/>
      <c r="L129" s="42" t="s">
        <v>121</v>
      </c>
      <c r="M129" s="38" t="str">
        <f>IF(OR(L129="USA",L129="UK",L129="Canada",L129="Australia",L129="New Zealand"),"Five",(IF(OR(L129="Denmark",L129="France",L129="Netherlands",L129="Norway"),"Nine",IF(OR(L129="Belgium",L129="Germany",L129="Italy",L129="Spain",L129="Sweden"),"Fourteen",IF(L129="","Not Disclosed",IF(OR(L129="British Virgin Islands",L129="Gibraltar",L129="British Indian Ocean",L129="Barbados"),"See Note","No"))))))</f>
        <v>Fourteen</v>
      </c>
      <c r="N129" s="40" t="s">
        <v>94</v>
      </c>
      <c r="O129" s="39"/>
      <c r="P129" s="40"/>
      <c r="Q129" s="38"/>
      <c r="R129" s="39"/>
      <c r="S129" s="39" t="s">
        <v>94</v>
      </c>
      <c r="T129" s="38" t="s">
        <v>94</v>
      </c>
      <c r="U129" s="39" t="s">
        <v>94</v>
      </c>
      <c r="V129" s="39" t="s">
        <v>94</v>
      </c>
      <c r="W129" s="39" t="s">
        <v>94</v>
      </c>
      <c r="X129" s="40" t="str">
        <f>IF(AND(NOT(M129="Five"),AA129="Yes",U129="Yes",OR(T129="Email",T129="Yes"),O129="No"),"Yes","No")</f>
        <v>No</v>
      </c>
      <c r="Y129" s="39" t="s">
        <v>94</v>
      </c>
      <c r="Z129" s="39" t="s">
        <v>93</v>
      </c>
      <c r="AA129" s="40" t="s">
        <v>94</v>
      </c>
      <c r="AB129" s="38"/>
      <c r="AC129" s="39"/>
      <c r="AD129" s="39"/>
      <c r="AE129" s="39"/>
      <c r="AF129" s="39"/>
      <c r="AG129" s="39"/>
      <c r="AH129" s="40"/>
      <c r="AI129" s="38"/>
      <c r="AJ129" s="39" t="s">
        <v>94</v>
      </c>
      <c r="AK129" s="38"/>
      <c r="AL129" s="40"/>
      <c r="AM129" s="38"/>
      <c r="AN129" s="39"/>
      <c r="AO129" s="39" t="s">
        <v>105</v>
      </c>
      <c r="AP129" s="39"/>
      <c r="AQ129" s="40"/>
      <c r="AR129" s="39" t="n">
        <v>1</v>
      </c>
      <c r="AS129" s="39"/>
      <c r="AT129" s="39"/>
      <c r="AU129" s="39"/>
      <c r="AV129" s="38" t="n">
        <v>2</v>
      </c>
      <c r="AW129" s="40" t="n">
        <v>0</v>
      </c>
      <c r="AX129" s="38" t="n">
        <v>6</v>
      </c>
      <c r="AY129" s="39" t="s">
        <v>96</v>
      </c>
      <c r="AZ129" s="40" t="s">
        <v>97</v>
      </c>
      <c r="BA129" s="43" t="n">
        <v>4.16999999999999993</v>
      </c>
      <c r="BB129" s="43">
        <f>BA129/AR129</f>
        <v>4.16999999999999993</v>
      </c>
      <c r="BC129" s="39" t="s">
        <v>93</v>
      </c>
      <c r="BD129" s="40" t="n">
        <v>0</v>
      </c>
      <c r="BE129" s="38"/>
      <c r="BF129" s="39"/>
      <c r="BG129" s="40"/>
      <c r="BH129" s="38"/>
      <c r="BI129" s="39"/>
      <c r="BJ129" s="40"/>
      <c r="BK129" s="39"/>
      <c r="BL129" s="40"/>
    </row>
    <row r="130" spans="1:64">
      <c r="A130" s="37" t="s">
        <v>287</v>
      </c>
      <c r="B130" s="38">
        <f>IF(OR(M130="Five"),3,0)+IF(OR(M130="Not Disclosed"),1.5,0)+IF(OR(M130="Nine",M130="Fourteen",M130="See Note",M130="Cooperative"),1,0)+IF(OR(N130="Yes"),2,0)+IF(OR(N130="Not Disclosed"),1.5,0)+IF(OR(N130="Owned"),1,0)</f>
        <v>5</v>
      </c>
      <c r="C130" s="39">
        <f>COUNTIF(P130:S130,"Yes")+(0.5*COUNTIF(P130:S130,""))+(0.5*COUNTIF(P130:S130,"See Note"))+(3*COUNTIF(O130,"Yes"))</f>
        <v>2</v>
      </c>
      <c r="D130" s="40">
        <f>(3*COUNTIF(T130,"No"))+COUNTIF(U130:V130,"No")</f>
        <v>1</v>
      </c>
      <c r="E130" s="39">
        <f>COUNTIF(Y130,"No")+COUNTIF(Z130,"No")+(0.5*COUNTIF(Z130,"See Note"))+(3*COUNTIF(AA130,"No"))+COUNTIF(AI130,"Yes")+(0.5*COUNTIF(AI130,"Some"))+COUNTIF(AJ130,"Yes")+(0.5*COUNTIF(AJ130,"Some"))</f>
        <v>2</v>
      </c>
      <c r="F130" s="39">
        <f>(IF(OR(AN130="MPPE-128",AN130="Blowfish-64"),1,(IF(OR(AN130="See Note",AN130="Blowfish-128"),0.5,IF(OR(AN130="AES-128",AN130="AES-160",AN130="AES-192",AN130="AES-256"),0,0)))+(IF(OR(AO130="MPPE-128",AO130="Blowfish-64"),2,(IF(OR(AO130="See Note",AO130="Blowfish-128",AO130=""),1,IF(OR(AO130="AES-128",AO130="AES-160",AO130="AES-192",AO130="AES-256"),0,0)))))))+IF(OR(AP130="MS-CHAPv2",AP130="RSA-RC4",AP130="RSA-1024"),1,IF(OR(AP130="See Note",AP130=""),0.5,IF(OR(AP130="RSA-4096",AP130="RSA-2048",AP130="DH-2048",AP130="CA-4096"),0,0)))+IF(OR(AQ130="MS-CHAPv2",AQ130="RSA-RC4",AQ130="RSA-1024"),2,IF(OR(AQ130="See Note",AQ130=""),1,IF(OR(AQ130="RSA-4096",AQ130="RSA-2048",AQ130="DH-2048"),0,0)))</f>
        <v>2.5</v>
      </c>
      <c r="G130" s="39">
        <f>IF(AR130&lt;3,2,0)+IF(AS130&lt;10,1,IF(AS130="",1,0))+IF(AT130&lt;3,2,IF(AT130&lt;10,1,IF(AT130="",1,0)))</f>
        <v>2</v>
      </c>
      <c r="H130" s="38">
        <f>IF(AV130=0,0,IF(AV130&lt;5,1,IF(AV130&lt;10,2,3)))+IF(AW130=0,0,IF(AW130&lt;3,1,IF(AW130&lt;10,2,3)))+IF(AX130=0,0,IF(AX130&lt;5,1,IF(AX130&lt;10,2,3)))+IF(AY130="A",0,IF(AY130="A+",0,IF(AY130="B",1,5)))+IF(AZ130="Self",0,IF(AZ130="CloudFlare",2,IF(AZ130="Incapsula",2,3)))</f>
        <v>3</v>
      </c>
      <c r="I130" s="39">
        <f aca="1">IF(BA130&lt;PricePercentile33,0,IF(BA130&lt;PricePercentile66,1,2))+IF(BB130&lt;ConPricePercentile33,0,IF(BB130&lt;ConPricePercentile66,1,2))+IF(BC130="Free",0,IF(BC130="Yes",0,1))+IF(BD130="Free",0,IF(BD130&gt;29,0,IF(BD130&gt;13,1,IF(BD130&gt;6,2,3))))</f>
        <v>7</v>
      </c>
      <c r="J130" s="40">
        <f>IF(BE130="Yes",1,0)+IF(BF130="Yes",1,0)+IF(BG130="Yes",1,0)+IF(BH130="No",1,IF(BH130="",0,IF(BH130="Some",0.5,0)))+IF(BI130="No",1,IF(BI130="",0,IF(BI130="Some",0.5,0)))+IF(BJ130="No",1,IF(BJ130="",0,IF(BJ130="Some",0.5,0)))+IF(BK130="",0,1)+IF(BL130="",0,1)</f>
        <v>5.5</v>
      </c>
      <c r="K130" s="41"/>
      <c r="L130" s="42" t="s">
        <v>92</v>
      </c>
      <c r="M130" s="38" t="str">
        <f>IF(OR(L130="USA",L130="UK",L130="Canada",L130="Australia",L130="New Zealand"),"Five",(IF(OR(L130="Denmark",L130="France",L130="Netherlands",L130="Norway"),"Nine",IF(OR(L130="Belgium",L130="Germany",L130="Italy",L130="Spain",L130="Sweden"),"Fourteen",IF(L130="","Not Disclosed",IF(OR(L130="British Virgin Islands",L130="Gibraltar",L130="British Indian Ocean",L130="Barbados"),"See Note","No"))))))</f>
        <v>Five</v>
      </c>
      <c r="N130" s="40" t="s">
        <v>93</v>
      </c>
      <c r="O130" s="39" t="s">
        <v>94</v>
      </c>
      <c r="P130" s="40"/>
      <c r="Q130" s="38"/>
      <c r="R130" s="39"/>
      <c r="S130" s="39"/>
      <c r="T130" s="38" t="s">
        <v>100</v>
      </c>
      <c r="U130" s="39" t="s">
        <v>93</v>
      </c>
      <c r="V130" s="39" t="s">
        <v>94</v>
      </c>
      <c r="W130" s="39" t="s">
        <v>93</v>
      </c>
      <c r="X130" s="40" t="str">
        <f>IF(AND(NOT(M130="Five"),AA130="Yes",U130="Yes",OR(T130="Email",T130="Yes"),O130="No"),"Yes","No")</f>
        <v>No</v>
      </c>
      <c r="Y130" s="39" t="s">
        <v>94</v>
      </c>
      <c r="Z130" s="39" t="s">
        <v>94</v>
      </c>
      <c r="AA130" s="40" t="s">
        <v>93</v>
      </c>
      <c r="AB130" s="38"/>
      <c r="AC130" s="39"/>
      <c r="AD130" s="39"/>
      <c r="AE130" s="39"/>
      <c r="AF130" s="39"/>
      <c r="AG130" s="39"/>
      <c r="AH130" s="40"/>
      <c r="AI130" s="38"/>
      <c r="AJ130" s="39"/>
      <c r="AK130" s="38"/>
      <c r="AL130" s="40"/>
      <c r="AM130" s="38"/>
      <c r="AN130" s="39"/>
      <c r="AO130" s="39"/>
      <c r="AP130" s="39"/>
      <c r="AQ130" s="40"/>
      <c r="AR130" s="39" t="n">
        <v>1</v>
      </c>
      <c r="AS130" s="39" t="n">
        <v>21</v>
      </c>
      <c r="AT130" s="39" t="n">
        <v>387</v>
      </c>
      <c r="AU130" s="39"/>
      <c r="AV130" s="38"/>
      <c r="AW130" s="40"/>
      <c r="AX130" s="38" t="n">
        <v>30</v>
      </c>
      <c r="AY130" s="39" t="s">
        <v>96</v>
      </c>
      <c r="AZ130" s="40" t="s">
        <v>97</v>
      </c>
      <c r="BA130" s="43" t="n">
        <v>4.99000000000000021</v>
      </c>
      <c r="BB130" s="43">
        <f>BA130/AR130</f>
        <v>4.99000000000000021</v>
      </c>
      <c r="BC130" s="39" t="s">
        <v>94</v>
      </c>
      <c r="BD130" s="40" t="n">
        <v>5</v>
      </c>
      <c r="BE130" s="38"/>
      <c r="BF130" s="39" t="s">
        <v>93</v>
      </c>
      <c r="BG130" s="40"/>
      <c r="BH130" s="38" t="s">
        <v>94</v>
      </c>
      <c r="BI130" s="39" t="s">
        <v>95</v>
      </c>
      <c r="BJ130" s="40" t="s">
        <v>94</v>
      </c>
      <c r="BK130" s="39" t="s">
        <v>94</v>
      </c>
      <c r="BL130" s="40" t="s">
        <v>94</v>
      </c>
    </row>
    <row r="131" spans="1:64">
      <c r="A131" s="37" t="s">
        <v>288</v>
      </c>
      <c r="B131" s="38">
        <f>IF(OR(M131="Five"),3,0)+IF(OR(M131="Not Disclosed"),1.5,0)+IF(OR(M131="Nine",M131="Fourteen",M131="See Note",M131="Cooperative"),1,0)+IF(OR(N131="Yes"),2,0)+IF(OR(N131="Not Disclosed"),1.5,0)+IF(OR(N131="Owned"),1,0)</f>
        <v>2</v>
      </c>
      <c r="C131" s="39">
        <f>COUNTIF(P131:S131,"Yes")+(0.5*COUNTIF(P131:S131,""))+(0.5*COUNTIF(P131:S131,"See Note"))+(3*COUNTIF(O131,"Yes"))</f>
        <v>2.5</v>
      </c>
      <c r="D131" s="40">
        <f>(3*COUNTIF(T131,"No"))+COUNTIF(U131:V131,"No")</f>
        <v>1</v>
      </c>
      <c r="E131" s="39">
        <f>COUNTIF(Y131,"No")+COUNTIF(Z131,"No")+(0.5*COUNTIF(Z131,"See Note"))+(3*COUNTIF(AA131,"No"))+COUNTIF(AI131,"Yes")+(0.5*COUNTIF(AI131,"Some"))+COUNTIF(AJ131,"Yes")+(0.5*COUNTIF(AJ131,"Some"))</f>
        <v>2.5</v>
      </c>
      <c r="F131" s="39">
        <f>(IF(OR(AN131="MPPE-128",AN131="Blowfish-64"),1,(IF(OR(AN131="See Note",AN131="Blowfish-128"),0.5,IF(OR(AN131="AES-128",AN131="AES-160",AN131="AES-192",AN131="AES-256"),0,0)))+(IF(OR(AO131="MPPE-128",AO131="Blowfish-64"),2,(IF(OR(AO131="See Note",AO131="Blowfish-128",AO131=""),1,IF(OR(AO131="AES-128",AO131="AES-160",AO131="AES-192",AO131="AES-256"),0,0)))))))+IF(OR(AP131="MS-CHAPv2",AP131="RSA-RC4",AP131="RSA-1024"),1,IF(OR(AP131="See Note",AP131=""),0.5,IF(OR(AP131="RSA-4096",AP131="RSA-2048",AP131="DH-2048",AP131="CA-4096"),0,0)))+IF(OR(AQ131="MS-CHAPv2",AQ131="RSA-RC4",AQ131="RSA-1024"),2,IF(OR(AQ131="See Note",AQ131=""),1,IF(OR(AQ131="RSA-4096",AQ131="RSA-2048",AQ131="DH-2048"),0,0)))</f>
        <v>2.5</v>
      </c>
      <c r="G131" s="39">
        <f>IF(AR131&lt;3,2,0)+IF(AS131&lt;10,1,IF(AS131="",1,0))+IF(AT131&lt;3,2,IF(AT131&lt;10,1,IF(AT131="",1,0)))</f>
        <v>2</v>
      </c>
      <c r="H131" s="38">
        <f>IF(AV131=0,0,IF(AV131&lt;5,1,IF(AV131&lt;10,2,3)))+IF(AW131=0,0,IF(AW131&lt;3,1,IF(AW131&lt;10,2,3)))+IF(AX131=0,0,IF(AX131&lt;5,1,IF(AX131&lt;10,2,3)))+IF(AY131="A",0,IF(AY131="A+",0,IF(AY131="B",1,5)))+IF(AZ131="Self",0,IF(AZ131="CloudFlare",2,IF(AZ131="Incapsula",2,3)))</f>
        <v>12</v>
      </c>
      <c r="I131" s="39">
        <f aca="1">IF(BA131&lt;PricePercentile33,0,IF(BA131&lt;PricePercentile66,1,2))+IF(BB131&lt;ConPricePercentile33,0,IF(BB131&lt;ConPricePercentile66,1,2))+IF(BC131="Free",0,IF(BC131="Yes",0,1))+IF(BD131="Free",0,IF(BD131&gt;29,0,IF(BD131&gt;13,1,IF(BD131&gt;6,2,3))))</f>
        <v>2</v>
      </c>
      <c r="J131" s="40">
        <f>IF(BE131="Yes",1,0)+IF(BF131="Yes",1,0)+IF(BG131="Yes",1,0)+IF(BH131="No",1,IF(BH131="",0,IF(BH131="Some",0.5,0)))+IF(BI131="No",1,IF(BI131="",0,IF(BI131="Some",0.5,0)))+IF(BJ131="No",1,IF(BJ131="",0,IF(BJ131="Some",0.5,0)))+IF(BK131="",0,1)+IF(BL131="",0,1)</f>
        <v>4</v>
      </c>
      <c r="K131" s="41"/>
      <c r="L131" s="42" t="s">
        <v>289</v>
      </c>
      <c r="M131" s="38" t="str">
        <f>IF(OR(L131="USA",L131="UK",L131="Canada",L131="Australia",L131="New Zealand"),"Five",(IF(OR(L131="Denmark",L131="France",L131="Netherlands",L131="Norway"),"Nine",IF(OR(L131="Belgium",L131="Germany",L131="Italy",L131="Spain",L131="Sweden"),"Fourteen",IF(L131="","Not Disclosed",IF(OR(L131="British Virgin Islands",L131="Gibraltar",L131="British Indian Ocean",L131="Barbados"),"See Note","No"))))))</f>
        <v>No</v>
      </c>
      <c r="N131" s="40" t="s">
        <v>93</v>
      </c>
      <c r="O131" s="39" t="s">
        <v>94</v>
      </c>
      <c r="P131" s="40"/>
      <c r="Q131" s="38" t="s">
        <v>93</v>
      </c>
      <c r="R131" s="39" t="s">
        <v>93</v>
      </c>
      <c r="S131" s="39" t="s">
        <v>94</v>
      </c>
      <c r="T131" s="38" t="s">
        <v>93</v>
      </c>
      <c r="U131" s="39" t="s">
        <v>93</v>
      </c>
      <c r="V131" s="39" t="s">
        <v>94</v>
      </c>
      <c r="W131" s="39" t="s">
        <v>94</v>
      </c>
      <c r="X131" s="40" t="str">
        <f>IF(AND(NOT(M131="Five"),AA131="Yes",U131="Yes",OR(T131="Email",T131="Yes"),O131="No"),"Yes","No")</f>
        <v>Yes</v>
      </c>
      <c r="Y131" s="39" t="s">
        <v>94</v>
      </c>
      <c r="Z131" s="39" t="s">
        <v>94</v>
      </c>
      <c r="AA131" s="40" t="s">
        <v>93</v>
      </c>
      <c r="AB131" s="38"/>
      <c r="AC131" s="39"/>
      <c r="AD131" s="39"/>
      <c r="AE131" s="39"/>
      <c r="AF131" s="39"/>
      <c r="AG131" s="39"/>
      <c r="AH131" s="40"/>
      <c r="AI131" s="38"/>
      <c r="AJ131" s="39" t="s">
        <v>95</v>
      </c>
      <c r="AK131" s="38"/>
      <c r="AL131" s="40"/>
      <c r="AM131" s="38"/>
      <c r="AN131" s="39"/>
      <c r="AO131" s="39"/>
      <c r="AP131" s="39"/>
      <c r="AQ131" s="40"/>
      <c r="AR131" s="39" t="n">
        <v>5</v>
      </c>
      <c r="AS131" s="39" t="n">
        <v>31</v>
      </c>
      <c r="AT131" s="39"/>
      <c r="AU131" s="39"/>
      <c r="AV131" s="38" t="n">
        <v>9</v>
      </c>
      <c r="AW131" s="40" t="n">
        <v>4</v>
      </c>
      <c r="AX131" s="38" t="n">
        <v>23</v>
      </c>
      <c r="AY131" s="39" t="s">
        <v>109</v>
      </c>
      <c r="AZ131" s="40" t="s">
        <v>97</v>
      </c>
      <c r="BA131" s="43" t="n">
        <v>4.95000000000000018</v>
      </c>
      <c r="BB131" s="43">
        <f>BA131/AR131</f>
        <v>0.990000000000000036</v>
      </c>
      <c r="BC131" s="39" t="s">
        <v>94</v>
      </c>
      <c r="BD131" s="40" t="n">
        <v>30</v>
      </c>
      <c r="BE131" s="38"/>
      <c r="BF131" s="39"/>
      <c r="BG131" s="40"/>
      <c r="BH131" s="38" t="s">
        <v>94</v>
      </c>
      <c r="BI131" s="39" t="s">
        <v>94</v>
      </c>
      <c r="BJ131" s="40" t="s">
        <v>94</v>
      </c>
      <c r="BK131" s="39"/>
      <c r="BL131" s="40" t="s">
        <v>94</v>
      </c>
    </row>
    <row r="132" spans="1:64">
      <c r="A132" s="37" t="s">
        <v>290</v>
      </c>
      <c r="B132" s="38">
        <f>IF(OR(M132="Five"),3,0)+IF(OR(M132="Not Disclosed"),1.5,0)+IF(OR(M132="Nine",M132="Fourteen",M132="See Note",M132="Cooperative"),1,0)+IF(OR(N132="Yes"),2,0)+IF(OR(N132="Not Disclosed"),1.5,0)+IF(OR(N132="Owned"),1,0)</f>
        <v>0</v>
      </c>
      <c r="C132" s="39">
        <f>COUNTIF(P132:S132,"Yes")+(0.5*COUNTIF(P132:S132,""))+(0.5*COUNTIF(P132:S132,"See Note"))+(3*COUNTIF(O132,"Yes"))</f>
        <v>3</v>
      </c>
      <c r="D132" s="40">
        <f>(3*COUNTIF(T132,"No"))+COUNTIF(U132:V132,"No")</f>
        <v>4</v>
      </c>
      <c r="E132" s="39">
        <f>COUNTIF(Y132,"No")+COUNTIF(Z132,"No")+(0.5*COUNTIF(Z132,"See Note"))+(3*COUNTIF(AA132,"No"))+COUNTIF(AI132,"Yes")+(0.5*COUNTIF(AI132,"Some"))+COUNTIF(AJ132,"Yes")+(0.5*COUNTIF(AJ132,"Some"))</f>
        <v>2</v>
      </c>
      <c r="F132" s="39">
        <f>(IF(OR(AN132="MPPE-128",AN132="Blowfish-64"),1,(IF(OR(AN132="See Note",AN132="Blowfish-128"),0.5,IF(OR(AN132="AES-128",AN132="AES-160",AN132="AES-192",AN132="AES-256"),0,0)))+(IF(OR(AO132="MPPE-128",AO132="Blowfish-64"),2,(IF(OR(AO132="See Note",AO132="Blowfish-128",AO132=""),1,IF(OR(AO132="AES-128",AO132="AES-160",AO132="AES-192",AO132="AES-256"),0,0)))))))+IF(OR(AP132="MS-CHAPv2",AP132="RSA-RC4",AP132="RSA-1024"),1,IF(OR(AP132="See Note",AP132=""),0.5,IF(OR(AP132="RSA-4096",AP132="RSA-2048",AP132="DH-2048",AP132="CA-4096"),0,0)))+IF(OR(AQ132="MS-CHAPv2",AQ132="RSA-RC4",AQ132="RSA-1024"),2,IF(OR(AQ132="See Note",AQ132=""),1,IF(OR(AQ132="RSA-4096",AQ132="RSA-2048",AQ132="DH-2048"),0,0)))</f>
        <v>1.5</v>
      </c>
      <c r="G132" s="39">
        <f>IF(AR132&lt;3,2,0)+IF(AS132&lt;10,1,IF(AS132="",1,0))+IF(AT132&lt;3,2,IF(AT132&lt;10,1,IF(AT132="",1,0)))</f>
        <v>5</v>
      </c>
      <c r="H132" s="38">
        <f>IF(AV132=0,0,IF(AV132&lt;5,1,IF(AV132&lt;10,2,3)))+IF(AW132=0,0,IF(AW132&lt;3,1,IF(AW132&lt;10,2,3)))+IF(AX132=0,0,IF(AX132&lt;5,1,IF(AX132&lt;10,2,3)))+IF(AY132="A",0,IF(AY132="A+",0,IF(AY132="B",1,5)))+IF(AZ132="Self",0,IF(AZ132="CloudFlare",2,IF(AZ132="Incapsula",2,3)))</f>
        <v>0</v>
      </c>
      <c r="I132" s="39">
        <f aca="1">IF(BA132&lt;PricePercentile33,0,IF(BA132&lt;PricePercentile66,1,2))+IF(BB132&lt;ConPricePercentile33,0,IF(BB132&lt;ConPricePercentile66,1,2))+IF(BC132="Free",0,IF(BC132="Yes",0,1))+IF(BD132="Free",0,IF(BD132&gt;29,0,IF(BD132&gt;13,1,IF(BD132&gt;6,2,3))))</f>
        <v>7</v>
      </c>
      <c r="J132" s="40">
        <f>IF(BE132="Yes",1,0)+IF(BF132="Yes",1,0)+IF(BG132="Yes",1,0)+IF(BH132="No",1,IF(BH132="",0,IF(BH132="Some",0.5,0)))+IF(BI132="No",1,IF(BI132="",0,IF(BI132="Some",0.5,0)))+IF(BJ132="No",1,IF(BJ132="",0,IF(BJ132="Some",0.5,0)))+IF(BK132="",0,1)+IF(BL132="",0,1)</f>
        <v>3</v>
      </c>
      <c r="K132" s="41"/>
      <c r="L132" s="42" t="s">
        <v>291</v>
      </c>
      <c r="M132" s="38" t="str">
        <f>IF(OR(L132="USA",L132="UK",L132="Canada",L132="Australia",L132="New Zealand"),"Five",(IF(OR(L132="Denmark",L132="France",L132="Netherlands",L132="Norway"),"Nine",IF(OR(L132="Belgium",L132="Germany",L132="Italy",L132="Spain",L132="Sweden"),"Fourteen",IF(L132="","Not Disclosed",IF(OR(L132="British Virgin Islands",L132="Gibraltar",L132="British Indian Ocean",L132="Barbados"),"See Note","No"))))))</f>
        <v>No</v>
      </c>
      <c r="N132" s="40" t="s">
        <v>94</v>
      </c>
      <c r="O132" s="39" t="s">
        <v>94</v>
      </c>
      <c r="P132" s="40"/>
      <c r="Q132" s="38" t="s">
        <v>93</v>
      </c>
      <c r="R132" s="39" t="s">
        <v>93</v>
      </c>
      <c r="S132" s="39"/>
      <c r="T132" s="38" t="s">
        <v>94</v>
      </c>
      <c r="U132" s="39" t="s">
        <v>93</v>
      </c>
      <c r="V132" s="39" t="s">
        <v>94</v>
      </c>
      <c r="W132" s="39" t="s">
        <v>94</v>
      </c>
      <c r="X132" s="40" t="str">
        <f>IF(AND(NOT(M132="Five"),AA132="Yes",U132="Yes",OR(T132="Email",T132="Yes"),O132="No"),"Yes","No")</f>
        <v>No</v>
      </c>
      <c r="Y132" s="39" t="s">
        <v>94</v>
      </c>
      <c r="Z132" s="39" t="s">
        <v>94</v>
      </c>
      <c r="AA132" s="40" t="s">
        <v>93</v>
      </c>
      <c r="AB132" s="38"/>
      <c r="AC132" s="39"/>
      <c r="AD132" s="39"/>
      <c r="AE132" s="39"/>
      <c r="AF132" s="39"/>
      <c r="AG132" s="39"/>
      <c r="AH132" s="40"/>
      <c r="AI132" s="38"/>
      <c r="AJ132" s="39"/>
      <c r="AK132" s="38"/>
      <c r="AL132" s="40"/>
      <c r="AM132" s="38"/>
      <c r="AN132" s="39"/>
      <c r="AO132" s="39" t="s">
        <v>116</v>
      </c>
      <c r="AP132" s="39"/>
      <c r="AQ132" s="40"/>
      <c r="AR132" s="39" t="n">
        <v>1</v>
      </c>
      <c r="AS132" s="39" t="n">
        <v>7</v>
      </c>
      <c r="AT132" s="39"/>
      <c r="AU132" s="39"/>
      <c r="AV132" s="38" t="n">
        <v>0</v>
      </c>
      <c r="AW132" s="40" t="n">
        <v>0</v>
      </c>
      <c r="AX132" s="38" t="n">
        <v>0</v>
      </c>
      <c r="AY132" s="39" t="s">
        <v>96</v>
      </c>
      <c r="AZ132" s="40" t="s">
        <v>97</v>
      </c>
      <c r="BA132" s="43" t="n">
        <v>10</v>
      </c>
      <c r="BB132" s="43">
        <f>BA132/AR132</f>
        <v>10</v>
      </c>
      <c r="BC132" s="39" t="s">
        <v>93</v>
      </c>
      <c r="BD132" s="40" t="n">
        <v>0</v>
      </c>
      <c r="BE132" s="38"/>
      <c r="BF132" s="39"/>
      <c r="BG132" s="40"/>
      <c r="BH132" s="38" t="s">
        <v>94</v>
      </c>
      <c r="BI132" s="39" t="s">
        <v>94</v>
      </c>
      <c r="BJ132" s="40" t="s">
        <v>94</v>
      </c>
      <c r="BK132" s="39"/>
      <c r="BL132" s="40"/>
    </row>
    <row r="133" spans="1:64">
      <c r="A133" s="37" t="s">
        <v>292</v>
      </c>
      <c r="B133" s="38">
        <f>IF(OR(M133="Five"),3,0)+IF(OR(M133="Not Disclosed"),1.5,0)+IF(OR(M133="Nine",M133="Fourteen",M133="See Note",M133="Cooperative"),1,0)+IF(OR(N133="Yes"),2,0)+IF(OR(N133="Not Disclosed"),1.5,0)+IF(OR(N133="Owned"),1,0)</f>
        <v>5</v>
      </c>
      <c r="C133" s="39">
        <f>COUNTIF(P133:S133,"Yes")+(0.5*COUNTIF(P133:S133,""))+(0.5*COUNTIF(P133:S133,"See Note"))+(3*COUNTIF(O133,"Yes"))</f>
        <v>6</v>
      </c>
      <c r="D133" s="40">
        <f>(3*COUNTIF(T133,"No"))+COUNTIF(U133:V133,"No")</f>
        <v>5</v>
      </c>
      <c r="E133" s="39">
        <f>COUNTIF(Y133,"No")+COUNTIF(Z133,"No")+(0.5*COUNTIF(Z133,"See Note"))+(3*COUNTIF(AA133,"No"))+COUNTIF(AI133,"Yes")+(0.5*COUNTIF(AI133,"Some"))+COUNTIF(AJ133,"Yes")+(0.5*COUNTIF(AJ133,"Some"))</f>
        <v>3</v>
      </c>
      <c r="F133" s="39">
        <f>(IF(OR(AN133="MPPE-128",AN133="Blowfish-64"),1,(IF(OR(AN133="See Note",AN133="Blowfish-128"),0.5,IF(OR(AN133="AES-128",AN133="AES-160",AN133="AES-192",AN133="AES-256"),0,0)))+(IF(OR(AO133="MPPE-128",AO133="Blowfish-64"),2,(IF(OR(AO133="See Note",AO133="Blowfish-128",AO133=""),1,IF(OR(AO133="AES-128",AO133="AES-160",AO133="AES-192",AO133="AES-256"),0,0)))))))+IF(OR(AP133="MS-CHAPv2",AP133="RSA-RC4",AP133="RSA-1024"),1,IF(OR(AP133="See Note",AP133=""),0.5,IF(OR(AP133="RSA-4096",AP133="RSA-2048",AP133="DH-2048",AP133="CA-4096"),0,0)))+IF(OR(AQ133="MS-CHAPv2",AQ133="RSA-RC4",AQ133="RSA-1024"),2,IF(OR(AQ133="See Note",AQ133=""),1,IF(OR(AQ133="RSA-4096",AQ133="RSA-2048",AQ133="DH-2048"),0,0)))</f>
        <v>1.5</v>
      </c>
      <c r="G133" s="39">
        <f>IF(AR133&lt;3,2,0)+IF(AS133&lt;10,1,IF(AS133="",1,0))+IF(AT133&lt;3,2,IF(AT133&lt;10,1,IF(AT133="",1,0)))</f>
        <v>2</v>
      </c>
      <c r="H133" s="38">
        <f>IF(AV133=0,0,IF(AV133&lt;5,1,IF(AV133&lt;10,2,3)))+IF(AW133=0,0,IF(AW133&lt;3,1,IF(AW133&lt;10,2,3)))+IF(AX133=0,0,IF(AX133&lt;5,1,IF(AX133&lt;10,2,3)))+IF(AY133="A",0,IF(AY133="A+",0,IF(AY133="B",1,5)))+IF(AZ133="Self",0,IF(AZ133="CloudFlare",2,IF(AZ133="Incapsula",2,3)))</f>
        <v>12</v>
      </c>
      <c r="I133" s="39">
        <f aca="1">IF(BA133&lt;PricePercentile33,0,IF(BA133&lt;PricePercentile66,1,2))+IF(BB133&lt;ConPricePercentile33,0,IF(BB133&lt;ConPricePercentile66,1,2))+IF(BC133="Free",0,IF(BC133="Yes",0,1))+IF(BD133="Free",0,IF(BD133&gt;29,0,IF(BD133&gt;13,1,IF(BD133&gt;6,2,3))))</f>
        <v>5</v>
      </c>
      <c r="J133" s="40">
        <f>IF(BE133="Yes",1,0)+IF(BF133="Yes",1,0)+IF(BG133="Yes",1,0)+IF(BH133="No",1,IF(BH133="",0,IF(BH133="Some",0.5,0)))+IF(BI133="No",1,IF(BI133="",0,IF(BI133="Some",0.5,0)))+IF(BJ133="No",1,IF(BJ133="",0,IF(BJ133="Some",0.5,0)))+IF(BK133="",0,1)+IF(BL133="",0,1)</f>
        <v>3</v>
      </c>
      <c r="K133" s="41"/>
      <c r="L133" s="42" t="s">
        <v>92</v>
      </c>
      <c r="M133" s="38" t="str">
        <f>IF(OR(L133="USA",L133="UK",L133="Canada",L133="Australia",L133="New Zealand"),"Five",(IF(OR(L133="Denmark",L133="France",L133="Netherlands",L133="Norway"),"Nine",IF(OR(L133="Belgium",L133="Germany",L133="Italy",L133="Spain",L133="Sweden"),"Fourteen",IF(L133="","Not Disclosed",IF(OR(L133="British Virgin Islands",L133="Gibraltar",L133="British Indian Ocean",L133="Barbados"),"See Note","No"))))))</f>
        <v>Five</v>
      </c>
      <c r="N133" s="40" t="s">
        <v>93</v>
      </c>
      <c r="O133" s="39" t="s">
        <v>93</v>
      </c>
      <c r="P133" s="40"/>
      <c r="Q133" s="38" t="s">
        <v>93</v>
      </c>
      <c r="R133" s="39"/>
      <c r="S133" s="39" t="s">
        <v>93</v>
      </c>
      <c r="T133" s="38" t="s">
        <v>94</v>
      </c>
      <c r="U133" s="39" t="s">
        <v>94</v>
      </c>
      <c r="V133" s="39" t="s">
        <v>94</v>
      </c>
      <c r="W133" s="39" t="s">
        <v>94</v>
      </c>
      <c r="X133" s="40" t="str">
        <f>IF(AND(NOT(M133="Five"),AA133="Yes",U133="Yes",OR(T133="Email",T133="Yes"),O133="No"),"Yes","No")</f>
        <v>No</v>
      </c>
      <c r="Y133" s="39" t="s">
        <v>94</v>
      </c>
      <c r="Z133" s="39" t="s">
        <v>94</v>
      </c>
      <c r="AA133" s="40" t="s">
        <v>93</v>
      </c>
      <c r="AB133" s="38"/>
      <c r="AC133" s="39"/>
      <c r="AD133" s="39"/>
      <c r="AE133" s="39"/>
      <c r="AF133" s="39" t="s">
        <v>93</v>
      </c>
      <c r="AG133" s="39"/>
      <c r="AH133" s="40" t="s">
        <v>93</v>
      </c>
      <c r="AI133" s="38"/>
      <c r="AJ133" s="39" t="s">
        <v>93</v>
      </c>
      <c r="AK133" s="38"/>
      <c r="AL133" s="40"/>
      <c r="AM133" s="38"/>
      <c r="AN133" s="39"/>
      <c r="AO133" s="39" t="s">
        <v>105</v>
      </c>
      <c r="AP133" s="39"/>
      <c r="AQ133" s="40"/>
      <c r="AR133" s="39" t="n">
        <v>2</v>
      </c>
      <c r="AS133" s="39" t="n">
        <v>10</v>
      </c>
      <c r="AT133" s="39" t="n">
        <v>12</v>
      </c>
      <c r="AU133" s="39" t="s">
        <v>94</v>
      </c>
      <c r="AV133" s="38" t="n">
        <v>3</v>
      </c>
      <c r="AW133" s="40" t="n">
        <v>1</v>
      </c>
      <c r="AX133" s="38" t="n">
        <v>8</v>
      </c>
      <c r="AY133" s="39" t="s">
        <v>139</v>
      </c>
      <c r="AZ133" s="40" t="s">
        <v>150</v>
      </c>
      <c r="BA133" s="43" t="n">
        <v>8.33000000000000007</v>
      </c>
      <c r="BB133" s="43">
        <f>BA133/AR133</f>
        <v>4.16500000000000004</v>
      </c>
      <c r="BC133" s="39" t="s">
        <v>94</v>
      </c>
      <c r="BD133" s="40" t="n">
        <v>30</v>
      </c>
      <c r="BE133" s="38"/>
      <c r="BF133" s="39"/>
      <c r="BG133" s="40"/>
      <c r="BH133" s="38" t="s">
        <v>94</v>
      </c>
      <c r="BI133" s="39" t="s">
        <v>94</v>
      </c>
      <c r="BJ133" s="40" t="s">
        <v>94</v>
      </c>
      <c r="BK133" s="39"/>
      <c r="BL133" s="40"/>
    </row>
    <row r="134" spans="1:64">
      <c r="A134" s="37" t="s">
        <v>293</v>
      </c>
      <c r="B134" s="38">
        <f>IF(OR(M134="Five"),3,0)+IF(OR(M134="Not Disclosed"),1.5,0)+IF(OR(M134="Nine",M134="Fourteen",M134="See Note",M134="Cooperative"),1,0)+IF(OR(N134="Yes"),2,0)+IF(OR(N134="Not Disclosed"),1.5,0)+IF(OR(N134="Owned"),1,0)</f>
        <v>5</v>
      </c>
      <c r="C134" s="39">
        <f>COUNTIF(P134:S134,"Yes")+(0.5*COUNTIF(P134:S134,""))+(0.5*COUNTIF(P134:S134,"See Note"))+(3*COUNTIF(O134,"Yes"))</f>
        <v>3</v>
      </c>
      <c r="D134" s="40">
        <f>(3*COUNTIF(T134,"No"))+COUNTIF(U134:V134,"No")</f>
        <v>2</v>
      </c>
      <c r="E134" s="39">
        <f>COUNTIF(Y134,"No")+COUNTIF(Z134,"No")+(0.5*COUNTIF(Z134,"See Note"))+(3*COUNTIF(AA134,"No"))+COUNTIF(AI134,"Yes")+(0.5*COUNTIF(AI134,"Some"))+COUNTIF(AJ134,"Yes")+(0.5*COUNTIF(AJ134,"Some"))</f>
        <v>2.5</v>
      </c>
      <c r="F134" s="39">
        <f>(IF(OR(AN134="MPPE-128",AN134="Blowfish-64"),1,(IF(OR(AN134="See Note",AN134="Blowfish-128"),0.5,IF(OR(AN134="AES-128",AN134="AES-160",AN134="AES-192",AN134="AES-256"),0,0)))+(IF(OR(AO134="MPPE-128",AO134="Blowfish-64"),2,(IF(OR(AO134="See Note",AO134="Blowfish-128",AO134=""),1,IF(OR(AO134="AES-128",AO134="AES-160",AO134="AES-192",AO134="AES-256"),0,0)))))))+IF(OR(AP134="MS-CHAPv2",AP134="RSA-RC4",AP134="RSA-1024"),1,IF(OR(AP134="See Note",AP134=""),0.5,IF(OR(AP134="RSA-4096",AP134="RSA-2048",AP134="DH-2048",AP134="CA-4096"),0,0)))+IF(OR(AQ134="MS-CHAPv2",AQ134="RSA-RC4",AQ134="RSA-1024"),2,IF(OR(AQ134="See Note",AQ134=""),1,IF(OR(AQ134="RSA-4096",AQ134="RSA-2048",AQ134="DH-2048"),0,0)))</f>
        <v>2.5</v>
      </c>
      <c r="G134" s="39">
        <f>IF(AR134&lt;3,2,0)+IF(AS134&lt;10,1,IF(AS134="",1,0))+IF(AT134&lt;3,2,IF(AT134&lt;10,1,IF(AT134="",1,0)))</f>
        <v>0</v>
      </c>
      <c r="H134" s="38">
        <f>IF(AV134=0,0,IF(AV134&lt;5,1,IF(AV134&lt;10,2,3)))+IF(AW134=0,0,IF(AW134&lt;3,1,IF(AW134&lt;10,2,3)))+IF(AX134=0,0,IF(AX134&lt;5,1,IF(AX134&lt;10,2,3)))+IF(AY134="A",0,IF(AY134="A+",0,IF(AY134="B",1,5)))+IF(AZ134="Self",0,IF(AZ134="CloudFlare",2,IF(AZ134="Incapsula",2,3)))</f>
        <v>6</v>
      </c>
      <c r="I134" s="39">
        <f aca="1">IF(BA134&lt;PricePercentile33,0,IF(BA134&lt;PricePercentile66,1,2))+IF(BB134&lt;ConPricePercentile33,0,IF(BB134&lt;ConPricePercentile66,1,2))+IF(BC134="Free",0,IF(BC134="Yes",0,1))+IF(BD134="Free",0,IF(BD134&gt;29,0,IF(BD134&gt;13,1,IF(BD134&gt;6,2,3))))</f>
        <v>5</v>
      </c>
      <c r="J134" s="40">
        <f>IF(BE134="Yes",1,0)+IF(BF134="Yes",1,0)+IF(BG134="Yes",1,0)+IF(BH134="No",1,IF(BH134="",0,IF(BH134="Some",0.5,0)))+IF(BI134="No",1,IF(BI134="",0,IF(BI134="Some",0.5,0)))+IF(BJ134="No",1,IF(BJ134="",0,IF(BJ134="Some",0.5,0)))+IF(BK134="",0,1)+IF(BL134="",0,1)</f>
        <v>1</v>
      </c>
      <c r="K134" s="41"/>
      <c r="L134" s="42" t="s">
        <v>92</v>
      </c>
      <c r="M134" s="38" t="str">
        <f>IF(OR(L134="USA",L134="UK",L134="Canada",L134="Australia",L134="New Zealand"),"Five",(IF(OR(L134="Denmark",L134="France",L134="Netherlands",L134="Norway"),"Nine",IF(OR(L134="Belgium",L134="Germany",L134="Italy",L134="Spain",L134="Sweden"),"Fourteen",IF(L134="","Not Disclosed",IF(OR(L134="British Virgin Islands",L134="Gibraltar",L134="British Indian Ocean",L134="Barbados"),"See Note","No"))))))</f>
        <v>Five</v>
      </c>
      <c r="N134" s="40" t="s">
        <v>93</v>
      </c>
      <c r="O134" s="39" t="s">
        <v>94</v>
      </c>
      <c r="P134" s="40" t="s">
        <v>94</v>
      </c>
      <c r="Q134" s="38" t="s">
        <v>93</v>
      </c>
      <c r="R134" s="39" t="s">
        <v>93</v>
      </c>
      <c r="S134" s="39" t="s">
        <v>93</v>
      </c>
      <c r="T134" s="38" t="s">
        <v>100</v>
      </c>
      <c r="U134" s="39" t="s">
        <v>94</v>
      </c>
      <c r="V134" s="39" t="s">
        <v>94</v>
      </c>
      <c r="W134" s="39" t="s">
        <v>94</v>
      </c>
      <c r="X134" s="40" t="str">
        <f>IF(AND(NOT(M134="Five"),AA134="Yes",U134="Yes",OR(T134="Email",T134="Yes"),O134="No"),"Yes","No")</f>
        <v>No</v>
      </c>
      <c r="Y134" s="39" t="s">
        <v>94</v>
      </c>
      <c r="Z134" s="39" t="s">
        <v>94</v>
      </c>
      <c r="AA134" s="40" t="s">
        <v>93</v>
      </c>
      <c r="AB134" s="38"/>
      <c r="AC134" s="39"/>
      <c r="AD134" s="39"/>
      <c r="AE134" s="39"/>
      <c r="AF134" s="39" t="s">
        <v>93</v>
      </c>
      <c r="AG134" s="39"/>
      <c r="AH134" s="40"/>
      <c r="AI134" s="38"/>
      <c r="AJ134" s="39" t="s">
        <v>95</v>
      </c>
      <c r="AK134" s="38" t="n">
        <v>7.33999999999999986</v>
      </c>
      <c r="AL134" s="40" t="n">
        <v>8.71000000000000085</v>
      </c>
      <c r="AM134" s="38"/>
      <c r="AN134" s="39"/>
      <c r="AO134" s="39"/>
      <c r="AP134" s="39" t="s">
        <v>101</v>
      </c>
      <c r="AQ134" s="40" t="s">
        <v>101</v>
      </c>
      <c r="AR134" s="39" t="n">
        <v>5</v>
      </c>
      <c r="AS134" s="39" t="n">
        <v>45</v>
      </c>
      <c r="AT134" s="39" t="n">
        <v>475</v>
      </c>
      <c r="AU134" s="39" t="s">
        <v>93</v>
      </c>
      <c r="AV134" s="38" t="n">
        <v>0</v>
      </c>
      <c r="AW134" s="40" t="n">
        <v>0</v>
      </c>
      <c r="AX134" s="38" t="n">
        <v>3</v>
      </c>
      <c r="AY134" s="39" t="s">
        <v>139</v>
      </c>
      <c r="AZ134" s="40" t="s">
        <v>97</v>
      </c>
      <c r="BA134" s="43" t="n">
        <v>20</v>
      </c>
      <c r="BB134" s="43">
        <f>BA134/AR134</f>
        <v>4</v>
      </c>
      <c r="BC134" s="39" t="s">
        <v>93</v>
      </c>
      <c r="BD134" s="40" t="n">
        <v>15</v>
      </c>
      <c r="BE134" s="38"/>
      <c r="BF134" s="39" t="s">
        <v>93</v>
      </c>
      <c r="BG134" s="40"/>
      <c r="BH134" s="38"/>
      <c r="BI134" s="39"/>
      <c r="BJ134" s="40"/>
      <c r="BK134" s="39"/>
      <c r="BL134" s="40"/>
    </row>
    <row r="135" spans="1:64">
      <c r="A135" s="37" t="s">
        <v>294</v>
      </c>
      <c r="B135" s="38">
        <f>IF(OR(M135="Five"),3,0)+IF(OR(M135="Not Disclosed"),1.5,0)+IF(OR(M135="Nine",M135="Fourteen",M135="See Note",M135="Cooperative"),1,0)+IF(OR(N135="Yes"),2,0)+IF(OR(N135="Not Disclosed"),1.5,0)+IF(OR(N135="Owned"),1,0)</f>
        <v>3</v>
      </c>
      <c r="C135" s="39">
        <f>COUNTIF(P135:S135,"Yes")+(0.5*COUNTIF(P135:S135,""))+(0.5*COUNTIF(P135:S135,"See Note"))+(3*COUNTIF(O135,"Yes"))</f>
        <v>2</v>
      </c>
      <c r="D135" s="40">
        <f>(3*COUNTIF(T135,"No"))+COUNTIF(U135:V135,"No")</f>
        <v>2</v>
      </c>
      <c r="E135" s="39">
        <f>COUNTIF(Y135,"No")+COUNTIF(Z135,"No")+(0.5*COUNTIF(Z135,"See Note"))+(3*COUNTIF(AA135,"No"))+COUNTIF(AI135,"Yes")+(0.5*COUNTIF(AI135,"Some"))+COUNTIF(AJ135,"Yes")+(0.5*COUNTIF(AJ135,"Some"))</f>
        <v>2</v>
      </c>
      <c r="F135" s="39">
        <f>(IF(OR(AN135="MPPE-128",AN135="Blowfish-64"),1,(IF(OR(AN135="See Note",AN135="Blowfish-128"),0.5,IF(OR(AN135="AES-128",AN135="AES-160",AN135="AES-192",AN135="AES-256"),0,0)))+(IF(OR(AO135="MPPE-128",AO135="Blowfish-64"),2,(IF(OR(AO135="See Note",AO135="Blowfish-128",AO135=""),1,IF(OR(AO135="AES-128",AO135="AES-160",AO135="AES-192",AO135="AES-256"),0,0)))))))+IF(OR(AP135="MS-CHAPv2",AP135="RSA-RC4",AP135="RSA-1024"),1,IF(OR(AP135="See Note",AP135=""),0.5,IF(OR(AP135="RSA-4096",AP135="RSA-2048",AP135="DH-2048",AP135="CA-4096"),0,0)))+IF(OR(AQ135="MS-CHAPv2",AQ135="RSA-RC4",AQ135="RSA-1024"),2,IF(OR(AQ135="See Note",AQ135=""),1,IF(OR(AQ135="RSA-4096",AQ135="RSA-2048",AQ135="DH-2048"),0,0)))</f>
        <v>2.5</v>
      </c>
      <c r="G135" s="39">
        <f>IF(AR135&lt;3,2,0)+IF(AS135&lt;10,1,IF(AS135="",1,0))+IF(AT135&lt;3,2,IF(AT135&lt;10,1,IF(AT135="",1,0)))</f>
        <v>2</v>
      </c>
      <c r="H135" s="38">
        <f>IF(AV135=0,0,IF(AV135&lt;5,1,IF(AV135&lt;10,2,3)))+IF(AW135=0,0,IF(AW135&lt;3,1,IF(AW135&lt;10,2,3)))+IF(AX135=0,0,IF(AX135&lt;5,1,IF(AX135&lt;10,2,3)))+IF(AY135="A",0,IF(AY135="A+",0,IF(AY135="B",1,5)))+IF(AZ135="Self",0,IF(AZ135="CloudFlare",2,IF(AZ135="Incapsula",2,3)))</f>
        <v>9</v>
      </c>
      <c r="I135" s="39">
        <f aca="1">IF(BA135&lt;PricePercentile33,0,IF(BA135&lt;PricePercentile66,1,2))+IF(BB135&lt;ConPricePercentile33,0,IF(BB135&lt;ConPricePercentile66,1,2))+IF(BC135="Free",0,IF(BC135="Yes",0,1))+IF(BD135="Free",0,IF(BD135&gt;29,0,IF(BD135&gt;13,1,IF(BD135&gt;6,2,3))))</f>
        <v>5</v>
      </c>
      <c r="J135" s="40">
        <f>IF(BE135="Yes",1,0)+IF(BF135="Yes",1,0)+IF(BG135="Yes",1,0)+IF(BH135="No",1,IF(BH135="",0,IF(BH135="Some",0.5,0)))+IF(BI135="No",1,IF(BI135="",0,IF(BI135="Some",0.5,0)))+IF(BJ135="No",1,IF(BJ135="",0,IF(BJ135="Some",0.5,0)))+IF(BK135="",0,1)+IF(BL135="",0,1)</f>
        <v>2.5</v>
      </c>
      <c r="K135" s="41"/>
      <c r="L135" s="42" t="s">
        <v>128</v>
      </c>
      <c r="M135" s="38" t="str">
        <f>IF(OR(L135="USA",L135="UK",L135="Canada",L135="Australia",L135="New Zealand"),"Five",(IF(OR(L135="Denmark",L135="France",L135="Netherlands",L135="Norway"),"Nine",IF(OR(L135="Belgium",L135="Germany",L135="Italy",L135="Spain",L135="Sweden"),"Fourteen",IF(L135="","Not Disclosed",IF(OR(L135="British Virgin Islands",L135="Gibraltar",L135="British Indian Ocean",L135="Barbados"),"See Note","No"))))))</f>
        <v>Five</v>
      </c>
      <c r="N135" s="40" t="s">
        <v>94</v>
      </c>
      <c r="O135" s="39" t="s">
        <v>94</v>
      </c>
      <c r="P135" s="40"/>
      <c r="Q135" s="38"/>
      <c r="R135" s="39" t="s">
        <v>93</v>
      </c>
      <c r="S135" s="39" t="s">
        <v>94</v>
      </c>
      <c r="T135" s="38" t="s">
        <v>100</v>
      </c>
      <c r="U135" s="39" t="s">
        <v>94</v>
      </c>
      <c r="V135" s="39" t="s">
        <v>94</v>
      </c>
      <c r="W135" s="39" t="s">
        <v>94</v>
      </c>
      <c r="X135" s="40" t="str">
        <f>IF(AND(NOT(M135="Five"),AA135="Yes",U135="Yes",OR(T135="Email",T135="Yes"),O135="No"),"Yes","No")</f>
        <v>No</v>
      </c>
      <c r="Y135" s="39" t="s">
        <v>94</v>
      </c>
      <c r="Z135" s="39" t="s">
        <v>94</v>
      </c>
      <c r="AA135" s="40" t="s">
        <v>93</v>
      </c>
      <c r="AB135" s="38"/>
      <c r="AC135" s="39"/>
      <c r="AD135" s="39"/>
      <c r="AE135" s="39"/>
      <c r="AF135" s="39"/>
      <c r="AG135" s="39"/>
      <c r="AH135" s="40"/>
      <c r="AI135" s="38"/>
      <c r="AJ135" s="39" t="s">
        <v>94</v>
      </c>
      <c r="AK135" s="38"/>
      <c r="AL135" s="40"/>
      <c r="AM135" s="38"/>
      <c r="AN135" s="39"/>
      <c r="AO135" s="39"/>
      <c r="AP135" s="39"/>
      <c r="AQ135" s="40"/>
      <c r="AR135" s="39" t="n">
        <v>5</v>
      </c>
      <c r="AS135" s="39" t="n">
        <v>13</v>
      </c>
      <c r="AT135" s="39"/>
      <c r="AU135" s="39"/>
      <c r="AV135" s="38" t="n">
        <v>8</v>
      </c>
      <c r="AW135" s="40" t="n">
        <v>3</v>
      </c>
      <c r="AX135" s="38" t="n">
        <v>12</v>
      </c>
      <c r="AY135" s="39" t="s">
        <v>96</v>
      </c>
      <c r="AZ135" s="40" t="s">
        <v>132</v>
      </c>
      <c r="BA135" s="43" t="n">
        <v>6.49000000000000021</v>
      </c>
      <c r="BB135" s="43">
        <f>BA135/AR135</f>
        <v>1.29800000000000004</v>
      </c>
      <c r="BC135" s="39" t="s">
        <v>93</v>
      </c>
      <c r="BD135" s="40" t="n">
        <v>0</v>
      </c>
      <c r="BE135" s="38" t="s">
        <v>93</v>
      </c>
      <c r="BF135" s="39"/>
      <c r="BG135" s="40"/>
      <c r="BH135" s="38" t="s">
        <v>93</v>
      </c>
      <c r="BI135" s="39" t="s">
        <v>95</v>
      </c>
      <c r="BJ135" s="40" t="s">
        <v>94</v>
      </c>
      <c r="BK135" s="39"/>
      <c r="BL135" s="40"/>
    </row>
    <row r="136" spans="1:64">
      <c r="A136" s="37" t="s">
        <v>295</v>
      </c>
      <c r="B136" s="38">
        <f>IF(OR(M136="Five"),3,0)+IF(OR(M136="Not Disclosed"),1.5,0)+IF(OR(M136="Nine",M136="Fourteen",M136="See Note",M136="Cooperative"),1,0)+IF(OR(N136="Yes"),2,0)+IF(OR(N136="Not Disclosed"),1.5,0)+IF(OR(N136="Owned"),1,0)</f>
        <v>5</v>
      </c>
      <c r="C136" s="39">
        <f>COUNTIF(P136:S136,"Yes")+(0.5*COUNTIF(P136:S136,""))+(0.5*COUNTIF(P136:S136,"See Note"))+(3*COUNTIF(O136,"Yes"))</f>
        <v>2</v>
      </c>
      <c r="D136" s="40">
        <f>(3*COUNTIF(T136,"No"))+COUNTIF(U136:V136,"No")</f>
        <v>0</v>
      </c>
      <c r="E136" s="39">
        <f>COUNTIF(Y136,"No")+COUNTIF(Z136,"No")+(0.5*COUNTIF(Z136,"See Note"))+(3*COUNTIF(AA136,"No"))+COUNTIF(AI136,"Yes")+(0.5*COUNTIF(AI136,"Some"))+COUNTIF(AJ136,"Yes")+(0.5*COUNTIF(AJ136,"Some"))</f>
        <v>0</v>
      </c>
      <c r="F136" s="39">
        <f>(IF(OR(AN136="MPPE-128",AN136="Blowfish-64"),1,(IF(OR(AN136="See Note",AN136="Blowfish-128"),0.5,IF(OR(AN136="AES-128",AN136="AES-160",AN136="AES-192",AN136="AES-256"),0,0)))+(IF(OR(AO136="MPPE-128",AO136="Blowfish-64"),2,(IF(OR(AO136="See Note",AO136="Blowfish-128",AO136=""),1,IF(OR(AO136="AES-128",AO136="AES-160",AO136="AES-192",AO136="AES-256"),0,0)))))))+IF(OR(AP136="MS-CHAPv2",AP136="RSA-RC4",AP136="RSA-1024"),1,IF(OR(AP136="See Note",AP136=""),0.5,IF(OR(AP136="RSA-4096",AP136="RSA-2048",AP136="DH-2048",AP136="CA-4096"),0,0)))+IF(OR(AQ136="MS-CHAPv2",AQ136="RSA-RC4",AQ136="RSA-1024"),2,IF(OR(AQ136="See Note",AQ136=""),1,IF(OR(AQ136="RSA-4096",AQ136="RSA-2048",AQ136="DH-2048"),0,0)))</f>
        <v>0</v>
      </c>
      <c r="G136" s="39">
        <f>IF(AR136&lt;3,2,0)+IF(AS136&lt;10,1,IF(AS136="",1,0))+IF(AT136&lt;3,2,IF(AT136&lt;10,1,IF(AT136="",1,0)))</f>
        <v>2</v>
      </c>
      <c r="H136" s="38">
        <f>IF(AV136=0,0,IF(AV136&lt;5,1,IF(AV136&lt;10,2,3)))+IF(AW136=0,0,IF(AW136&lt;3,1,IF(AW136&lt;10,2,3)))+IF(AX136=0,0,IF(AX136&lt;5,1,IF(AX136&lt;10,2,3)))+IF(AY136="A",0,IF(AY136="A+",0,IF(AY136="B",1,5)))+IF(AZ136="Self",0,IF(AZ136="CloudFlare",2,IF(AZ136="Incapsula",2,3)))</f>
        <v>0</v>
      </c>
      <c r="I136" s="39">
        <f aca="1">IF(BA136&lt;PricePercentile33,0,IF(BA136&lt;PricePercentile66,1,2))+IF(BB136&lt;ConPricePercentile33,0,IF(BB136&lt;ConPricePercentile66,1,2))+IF(BC136="Free",0,IF(BC136="Yes",0,1))+IF(BD136="Free",0,IF(BD136&gt;29,0,IF(BD136&gt;13,1,IF(BD136&gt;6,2,3))))</f>
        <v>2</v>
      </c>
      <c r="J136" s="40">
        <f>IF(BE136="Yes",1,0)+IF(BF136="Yes",1,0)+IF(BG136="Yes",1,0)+IF(BH136="No",1,IF(BH136="",0,IF(BH136="Some",0.5,0)))+IF(BI136="No",1,IF(BI136="",0,IF(BI136="Some",0.5,0)))+IF(BJ136="No",1,IF(BJ136="",0,IF(BJ136="Some",0.5,0)))+IF(BK136="",0,1)+IF(BL136="",0,1)</f>
        <v>0</v>
      </c>
      <c r="K136" s="41"/>
      <c r="L136" s="42" t="s">
        <v>181</v>
      </c>
      <c r="M136" s="38" t="str">
        <f>IF(OR(L136="USA",L136="UK",L136="Canada",L136="Australia",L136="New Zealand"),"Five",(IF(OR(L136="Denmark",L136="France",L136="Netherlands",L136="Norway"),"Nine",IF(OR(L136="Belgium",L136="Germany",L136="Italy",L136="Spain",L136="Sweden"),"Fourteen",IF(L136="","Not Disclosed",IF(OR(L136="British Virgin Islands",L136="Gibraltar",L136="British Indian Ocean",L136="Barbados"),"See Note","No"))))))</f>
        <v>Five</v>
      </c>
      <c r="N136" s="40" t="s">
        <v>93</v>
      </c>
      <c r="O136" s="39" t="s">
        <v>94</v>
      </c>
      <c r="P136" s="40"/>
      <c r="Q136" s="38"/>
      <c r="R136" s="39"/>
      <c r="S136" s="39"/>
      <c r="T136" s="38" t="s">
        <v>93</v>
      </c>
      <c r="U136" s="39" t="s">
        <v>93</v>
      </c>
      <c r="V136" s="39" t="s">
        <v>93</v>
      </c>
      <c r="W136" s="39" t="s">
        <v>94</v>
      </c>
      <c r="X136" s="40" t="str">
        <f>IF(AND(NOT(M136="Five"),AA136="Yes",U136="Yes",OR(T136="Email",T136="Yes"),O136="No"),"Yes","No")</f>
        <v>No</v>
      </c>
      <c r="Y136" s="39" t="s">
        <v>93</v>
      </c>
      <c r="Z136" s="39" t="s">
        <v>93</v>
      </c>
      <c r="AA136" s="40" t="s">
        <v>93</v>
      </c>
      <c r="AB136" s="38" t="s">
        <v>93</v>
      </c>
      <c r="AC136" s="39"/>
      <c r="AD136" s="39"/>
      <c r="AE136" s="39" t="s">
        <v>93</v>
      </c>
      <c r="AF136" s="39"/>
      <c r="AG136" s="39" t="s">
        <v>93</v>
      </c>
      <c r="AH136" s="40"/>
      <c r="AI136" s="38" t="s">
        <v>94</v>
      </c>
      <c r="AJ136" s="39" t="s">
        <v>94</v>
      </c>
      <c r="AK136" s="38"/>
      <c r="AL136" s="40"/>
      <c r="AM136" s="38"/>
      <c r="AN136" s="39" t="s">
        <v>105</v>
      </c>
      <c r="AO136" s="39" t="s">
        <v>105</v>
      </c>
      <c r="AP136" s="39" t="s">
        <v>145</v>
      </c>
      <c r="AQ136" s="40" t="s">
        <v>106</v>
      </c>
      <c r="AR136" s="39" t="n">
        <v>3</v>
      </c>
      <c r="AS136" s="39" t="n">
        <v>5</v>
      </c>
      <c r="AT136" s="39" t="n">
        <v>6</v>
      </c>
      <c r="AU136" s="39" t="s">
        <v>93</v>
      </c>
      <c r="AV136" s="38" t="n">
        <v>0</v>
      </c>
      <c r="AW136" s="40" t="n">
        <v>0</v>
      </c>
      <c r="AX136" s="38" t="n">
        <v>0</v>
      </c>
      <c r="AY136" s="39" t="s">
        <v>102</v>
      </c>
      <c r="AZ136" s="40" t="s">
        <v>97</v>
      </c>
      <c r="BA136" s="43" t="n">
        <v>4</v>
      </c>
      <c r="BB136" s="43">
        <f>BA136/AR136</f>
        <v>1.33333333333332993</v>
      </c>
      <c r="BC136" s="39" t="s">
        <v>94</v>
      </c>
      <c r="BD136" s="40" t="n">
        <v>90</v>
      </c>
      <c r="BE136" s="38"/>
      <c r="BF136" s="39"/>
      <c r="BG136" s="40"/>
      <c r="BH136" s="38"/>
      <c r="BI136" s="39"/>
      <c r="BJ136" s="40"/>
      <c r="BK136" s="39"/>
      <c r="BL136" s="40"/>
    </row>
    <row r="137" spans="1:64">
      <c r="A137" s="37" t="s">
        <v>296</v>
      </c>
      <c r="B137" s="38">
        <f>IF(OR(M137="Five"),3,0)+IF(OR(M137="Not Disclosed"),1.5,0)+IF(OR(M137="Nine",M137="Fourteen",M137="See Note",M137="Cooperative"),1,0)+IF(OR(N137="Yes"),2,0)+IF(OR(N137="Not Disclosed"),1.5,0)+IF(OR(N137="Owned"),1,0)</f>
        <v>0</v>
      </c>
      <c r="C137" s="39">
        <f>COUNTIF(P137:S137,"Yes")+(0.5*COUNTIF(P137:S137,""))+(0.5*COUNTIF(P137:S137,"See Note"))+(3*COUNTIF(O137,"Yes"))</f>
        <v>3.5</v>
      </c>
      <c r="D137" s="40">
        <f>(3*COUNTIF(T137,"No"))+COUNTIF(U137:V137,"No")</f>
        <v>4</v>
      </c>
      <c r="E137" s="39">
        <f>COUNTIF(Y137,"No")+COUNTIF(Z137,"No")+(0.5*COUNTIF(Z137,"See Note"))+(3*COUNTIF(AA137,"No"))+COUNTIF(AI137,"Yes")+(0.5*COUNTIF(AI137,"Some"))+COUNTIF(AJ137,"Yes")+(0.5*COUNTIF(AJ137,"Some"))</f>
        <v>1.5</v>
      </c>
      <c r="F137" s="39">
        <f>(IF(OR(AN137="MPPE-128",AN137="Blowfish-64"),1,(IF(OR(AN137="See Note",AN137="Blowfish-128"),0.5,IF(OR(AN137="AES-128",AN137="AES-160",AN137="AES-192",AN137="AES-256"),0,0)))+(IF(OR(AO137="MPPE-128",AO137="Blowfish-64"),2,(IF(OR(AO137="See Note",AO137="Blowfish-128",AO137=""),1,IF(OR(AO137="AES-128",AO137="AES-160",AO137="AES-192",AO137="AES-256"),0,0)))))))+IF(OR(AP137="MS-CHAPv2",AP137="RSA-RC4",AP137="RSA-1024"),1,IF(OR(AP137="See Note",AP137=""),0.5,IF(OR(AP137="RSA-4096",AP137="RSA-2048",AP137="DH-2048",AP137="CA-4096"),0,0)))+IF(OR(AQ137="MS-CHAPv2",AQ137="RSA-RC4",AQ137="RSA-1024"),2,IF(OR(AQ137="See Note",AQ137=""),1,IF(OR(AQ137="RSA-4096",AQ137="RSA-2048",AQ137="DH-2048"),0,0)))</f>
        <v>1.5</v>
      </c>
      <c r="G137" s="39">
        <f>IF(AR137&lt;3,2,0)+IF(AS137&lt;10,1,IF(AS137="",1,0))+IF(AT137&lt;3,2,IF(AT137&lt;10,1,IF(AT137="",1,0)))</f>
        <v>2</v>
      </c>
      <c r="H137" s="38">
        <f>IF(AV137=0,0,IF(AV137&lt;5,1,IF(AV137&lt;10,2,3)))+IF(AW137=0,0,IF(AW137&lt;3,1,IF(AW137&lt;10,2,3)))+IF(AX137=0,0,IF(AX137&lt;5,1,IF(AX137&lt;10,2,3)))+IF(AY137="A",0,IF(AY137="A+",0,IF(AY137="B",1,5)))+IF(AZ137="Self",0,IF(AZ137="CloudFlare",2,IF(AZ137="Incapsula",2,3)))</f>
        <v>8</v>
      </c>
      <c r="I137" s="39">
        <f aca="1">IF(BA137&lt;PricePercentile33,0,IF(BA137&lt;PricePercentile66,1,2))+IF(BB137&lt;ConPricePercentile33,0,IF(BB137&lt;ConPricePercentile66,1,2))+IF(BC137="Free",0,IF(BC137="Yes",0,1))+IF(BD137="Free",0,IF(BD137&gt;29,0,IF(BD137&gt;13,1,IF(BD137&gt;6,2,3))))</f>
        <v>8</v>
      </c>
      <c r="J137" s="40">
        <f>IF(BE137="Yes",1,0)+IF(BF137="Yes",1,0)+IF(BG137="Yes",1,0)+IF(BH137="No",1,IF(BH137="",0,IF(BH137="Some",0.5,0)))+IF(BI137="No",1,IF(BI137="",0,IF(BI137="Some",0.5,0)))+IF(BJ137="No",1,IF(BJ137="",0,IF(BJ137="Some",0.5,0)))+IF(BK137="",0,1)+IF(BL137="",0,1)</f>
        <v>2</v>
      </c>
      <c r="K137" s="41"/>
      <c r="L137" s="42" t="s">
        <v>297</v>
      </c>
      <c r="M137" s="38" t="str">
        <f>IF(OR(L137="USA",L137="UK",L137="Canada",L137="Australia",L137="New Zealand"),"Five",(IF(OR(L137="Denmark",L137="France",L137="Netherlands",L137="Norway"),"Nine",IF(OR(L137="Belgium",L137="Germany",L137="Italy",L137="Spain",L137="Sweden"),"Fourteen",IF(L137="","Not Disclosed",IF(OR(L137="British Virgin Islands",L137="Gibraltar",L137="British Indian Ocean",L137="Barbados"),"See Note","No"))))))</f>
        <v>No</v>
      </c>
      <c r="N137" s="40" t="s">
        <v>94</v>
      </c>
      <c r="O137" s="39" t="s">
        <v>94</v>
      </c>
      <c r="P137" s="40"/>
      <c r="Q137" s="38" t="s">
        <v>93</v>
      </c>
      <c r="R137" s="39" t="s">
        <v>93</v>
      </c>
      <c r="S137" s="39" t="s">
        <v>93</v>
      </c>
      <c r="T137" s="38" t="s">
        <v>94</v>
      </c>
      <c r="U137" s="39" t="s">
        <v>93</v>
      </c>
      <c r="V137" s="39" t="s">
        <v>94</v>
      </c>
      <c r="W137" s="39" t="s">
        <v>94</v>
      </c>
      <c r="X137" s="40" t="str">
        <f>IF(AND(NOT(M137="Five"),AA137="Yes",U137="Yes",OR(T137="Email",T137="Yes"),O137="No"),"Yes","No")</f>
        <v>No</v>
      </c>
      <c r="Y137" s="39" t="s">
        <v>93</v>
      </c>
      <c r="Z137" s="39" t="s">
        <v>94</v>
      </c>
      <c r="AA137" s="40" t="s">
        <v>93</v>
      </c>
      <c r="AB137" s="38"/>
      <c r="AC137" s="39"/>
      <c r="AD137" s="39"/>
      <c r="AE137" s="39"/>
      <c r="AF137" s="39" t="s">
        <v>93</v>
      </c>
      <c r="AG137" s="39"/>
      <c r="AH137" s="40"/>
      <c r="AI137" s="38"/>
      <c r="AJ137" s="39" t="s">
        <v>95</v>
      </c>
      <c r="AK137" s="38"/>
      <c r="AL137" s="40"/>
      <c r="AM137" s="38"/>
      <c r="AN137" s="39"/>
      <c r="AO137" s="39" t="s">
        <v>105</v>
      </c>
      <c r="AP137" s="39"/>
      <c r="AQ137" s="40"/>
      <c r="AR137" s="39" t="n">
        <v>1</v>
      </c>
      <c r="AS137" s="39" t="n">
        <v>42</v>
      </c>
      <c r="AT137" s="39" t="n">
        <v>62</v>
      </c>
      <c r="AU137" s="39"/>
      <c r="AV137" s="38" t="n">
        <v>14</v>
      </c>
      <c r="AW137" s="40" t="n">
        <v>7</v>
      </c>
      <c r="AX137" s="38" t="n">
        <v>29</v>
      </c>
      <c r="AY137" s="39" t="s">
        <v>96</v>
      </c>
      <c r="AZ137" s="40" t="s">
        <v>97</v>
      </c>
      <c r="BA137" s="43" t="n">
        <v>7.5</v>
      </c>
      <c r="BB137" s="43">
        <f>BA137/AR137</f>
        <v>7.5</v>
      </c>
      <c r="BC137" s="39" t="s">
        <v>94</v>
      </c>
      <c r="BD137" s="40" t="n">
        <v>3</v>
      </c>
      <c r="BE137" s="38" t="s">
        <v>93</v>
      </c>
      <c r="BF137" s="39" t="s">
        <v>93</v>
      </c>
      <c r="BG137" s="40"/>
      <c r="BH137" s="38"/>
      <c r="BI137" s="39"/>
      <c r="BJ137" s="40"/>
      <c r="BK137" s="39"/>
      <c r="BL137" s="40"/>
    </row>
    <row r="138" spans="1:64">
      <c r="A138" s="37" t="s">
        <v>298</v>
      </c>
      <c r="B138" s="38">
        <f>IF(OR(M138="Five"),3,0)+IF(OR(M138="Not Disclosed"),1.5,0)+IF(OR(M138="Nine",M138="Fourteen",M138="See Note",M138="Cooperative"),1,0)+IF(OR(N138="Yes"),2,0)+IF(OR(N138="Not Disclosed"),1.5,0)+IF(OR(N138="Owned"),1,0)</f>
        <v>5</v>
      </c>
      <c r="C138" s="39">
        <f>COUNTIF(P138:S138,"Yes")+(0.5*COUNTIF(P138:S138,""))+(0.5*COUNTIF(P138:S138,"See Note"))+(3*COUNTIF(O138,"Yes"))</f>
        <v>2</v>
      </c>
      <c r="D138" s="40">
        <f>(3*COUNTIF(T138,"No"))+COUNTIF(U138:V138,"No")</f>
        <v>1</v>
      </c>
      <c r="E138" s="39">
        <f>COUNTIF(Y138,"No")+COUNTIF(Z138,"No")+(0.5*COUNTIF(Z138,"See Note"))+(3*COUNTIF(AA138,"No"))+COUNTIF(AI138,"Yes")+(0.5*COUNTIF(AI138,"Some"))+COUNTIF(AJ138,"Yes")+(0.5*COUNTIF(AJ138,"Some"))</f>
        <v>0</v>
      </c>
      <c r="F138" s="39">
        <f>(IF(OR(AN138="MPPE-128",AN138="Blowfish-64"),1,(IF(OR(AN138="See Note",AN138="Blowfish-128"),0.5,IF(OR(AN138="AES-128",AN138="AES-160",AN138="AES-192",AN138="AES-256"),0,0)))+(IF(OR(AO138="MPPE-128",AO138="Blowfish-64"),2,(IF(OR(AO138="See Note",AO138="Blowfish-128",AO138=""),1,IF(OR(AO138="AES-128",AO138="AES-160",AO138="AES-192",AO138="AES-256"),0,0)))))))+IF(OR(AP138="MS-CHAPv2",AP138="RSA-RC4",AP138="RSA-1024"),1,IF(OR(AP138="See Note",AP138=""),0.5,IF(OR(AP138="RSA-4096",AP138="RSA-2048",AP138="DH-2048",AP138="CA-4096"),0,0)))+IF(OR(AQ138="MS-CHAPv2",AQ138="RSA-RC4",AQ138="RSA-1024"),2,IF(OR(AQ138="See Note",AQ138=""),1,IF(OR(AQ138="RSA-4096",AQ138="RSA-2048",AQ138="DH-2048"),0,0)))</f>
        <v>3</v>
      </c>
      <c r="G138" s="39">
        <f>IF(AR138&lt;3,2,0)+IF(AS138&lt;10,1,IF(AS138="",1,0))+IF(AT138&lt;3,2,IF(AT138&lt;10,1,IF(AT138="",1,0)))</f>
        <v>0</v>
      </c>
      <c r="H138" s="38">
        <f>IF(AV138=0,0,IF(AV138&lt;5,1,IF(AV138&lt;10,2,3)))+IF(AW138=0,0,IF(AW138&lt;3,1,IF(AW138&lt;10,2,3)))+IF(AX138=0,0,IF(AX138&lt;5,1,IF(AX138&lt;10,2,3)))+IF(AY138="A",0,IF(AY138="A+",0,IF(AY138="B",1,5)))+IF(AZ138="Self",0,IF(AZ138="CloudFlare",2,IF(AZ138="Incapsula",2,3)))</f>
        <v>7</v>
      </c>
      <c r="I138" s="39">
        <f aca="1">IF(BA138&lt;PricePercentile33,0,IF(BA138&lt;PricePercentile66,1,2))+IF(BB138&lt;ConPricePercentile33,0,IF(BB138&lt;ConPricePercentile66,1,2))+IF(BC138="Free",0,IF(BC138="Yes",0,1))+IF(BD138="Free",0,IF(BD138&gt;29,0,IF(BD138&gt;13,1,IF(BD138&gt;6,2,3))))</f>
        <v>4</v>
      </c>
      <c r="J138" s="40">
        <f>IF(BE138="Yes",1,0)+IF(BF138="Yes",1,0)+IF(BG138="Yes",1,0)+IF(BH138="No",1,IF(BH138="",0,IF(BH138="Some",0.5,0)))+IF(BI138="No",1,IF(BI138="",0,IF(BI138="Some",0.5,0)))+IF(BJ138="No",1,IF(BJ138="",0,IF(BJ138="Some",0.5,0)))+IF(BK138="",0,1)+IF(BL138="",0,1)</f>
        <v>6</v>
      </c>
      <c r="K138" s="41"/>
      <c r="L138" s="42" t="s">
        <v>92</v>
      </c>
      <c r="M138" s="38" t="str">
        <f>IF(OR(L138="USA",L138="UK",L138="Canada",L138="Australia",L138="New Zealand"),"Five",(IF(OR(L138="Denmark",L138="France",L138="Netherlands",L138="Norway"),"Nine",IF(OR(L138="Belgium",L138="Germany",L138="Italy",L138="Spain",L138="Sweden"),"Fourteen",IF(L138="","Not Disclosed",IF(OR(L138="British Virgin Islands",L138="Gibraltar",L138="British Indian Ocean",L138="Barbados"),"See Note","No"))))))</f>
        <v>Five</v>
      </c>
      <c r="N138" s="40" t="s">
        <v>93</v>
      </c>
      <c r="O138" s="39"/>
      <c r="P138" s="40"/>
      <c r="Q138" s="38"/>
      <c r="R138" s="39"/>
      <c r="S138" s="39"/>
      <c r="T138" s="38" t="s">
        <v>100</v>
      </c>
      <c r="U138" s="39" t="s">
        <v>93</v>
      </c>
      <c r="V138" s="39" t="s">
        <v>94</v>
      </c>
      <c r="W138" s="39" t="s">
        <v>94</v>
      </c>
      <c r="X138" s="40" t="str">
        <f>IF(AND(NOT(M138="Five"),AA138="Yes",U138="Yes",OR(T138="Email",T138="Yes"),O138="No"),"Yes","No")</f>
        <v>No</v>
      </c>
      <c r="Y138" s="39" t="s">
        <v>93</v>
      </c>
      <c r="Z138" s="39" t="s">
        <v>93</v>
      </c>
      <c r="AA138" s="40" t="s">
        <v>93</v>
      </c>
      <c r="AB138" s="38"/>
      <c r="AC138" s="39"/>
      <c r="AD138" s="39" t="s">
        <v>93</v>
      </c>
      <c r="AE138" s="39" t="s">
        <v>93</v>
      </c>
      <c r="AF138" s="39" t="s">
        <v>93</v>
      </c>
      <c r="AG138" s="39" t="s">
        <v>93</v>
      </c>
      <c r="AH138" s="40"/>
      <c r="AI138" s="38"/>
      <c r="AJ138" s="39" t="s">
        <v>94</v>
      </c>
      <c r="AK138" s="38" t="n">
        <v>98.1500000000000057</v>
      </c>
      <c r="AL138" s="40" t="n">
        <v>13.9000000000000004</v>
      </c>
      <c r="AM138" s="38"/>
      <c r="AN138" s="39" t="s">
        <v>137</v>
      </c>
      <c r="AO138" s="39"/>
      <c r="AP138" s="39"/>
      <c r="AQ138" s="40"/>
      <c r="AR138" s="39" t="n">
        <v>5</v>
      </c>
      <c r="AS138" s="39" t="n">
        <v>43</v>
      </c>
      <c r="AT138" s="39" t="n">
        <v>1600</v>
      </c>
      <c r="AU138" s="39" t="s">
        <v>93</v>
      </c>
      <c r="AV138" s="38" t="n">
        <v>7</v>
      </c>
      <c r="AW138" s="40" t="n">
        <v>3</v>
      </c>
      <c r="AX138" s="38" t="n">
        <v>14</v>
      </c>
      <c r="AY138" s="39" t="s">
        <v>96</v>
      </c>
      <c r="AZ138" s="40" t="s">
        <v>97</v>
      </c>
      <c r="BA138" s="43" t="n">
        <v>5</v>
      </c>
      <c r="BB138" s="43">
        <f>BA138/AR138</f>
        <v>1</v>
      </c>
      <c r="BC138" s="39" t="s">
        <v>94</v>
      </c>
      <c r="BD138" s="40" t="n">
        <v>7</v>
      </c>
      <c r="BE138" s="38"/>
      <c r="BF138" s="39" t="s">
        <v>93</v>
      </c>
      <c r="BG138" s="40"/>
      <c r="BH138" s="38" t="s">
        <v>94</v>
      </c>
      <c r="BI138" s="39" t="s">
        <v>94</v>
      </c>
      <c r="BJ138" s="40" t="s">
        <v>94</v>
      </c>
      <c r="BK138" s="39" t="s">
        <v>94</v>
      </c>
      <c r="BL138" s="40" t="s">
        <v>94</v>
      </c>
    </row>
    <row r="139" spans="1:64">
      <c r="A139" s="37" t="s">
        <v>299</v>
      </c>
      <c r="B139" s="38">
        <f>IF(OR(M139="Five"),3,0)+IF(OR(M139="Not Disclosed"),1.5,0)+IF(OR(M139="Nine",M139="Fourteen",M139="See Note",M139="Cooperative"),1,0)+IF(OR(N139="Yes"),2,0)+IF(OR(N139="Not Disclosed"),1.5,0)+IF(OR(N139="Owned"),1,0)</f>
        <v>0</v>
      </c>
      <c r="C139" s="39">
        <f>COUNTIF(P139:S139,"Yes")+(0.5*COUNTIF(P139:S139,""))+(0.5*COUNTIF(P139:S139,"See Note"))+(3*COUNTIF(O139,"Yes"))</f>
        <v>1.5</v>
      </c>
      <c r="D139" s="40">
        <f>(3*COUNTIF(T139,"No"))+COUNTIF(U139:V139,"No")</f>
        <v>2</v>
      </c>
      <c r="E139" s="39">
        <f>COUNTIF(Y139,"No")+COUNTIF(Z139,"No")+(0.5*COUNTIF(Z139,"See Note"))+(3*COUNTIF(AA139,"No"))+COUNTIF(AI139,"Yes")+(0.5*COUNTIF(AI139,"Some"))+COUNTIF(AJ139,"Yes")+(0.5*COUNTIF(AJ139,"Some"))</f>
        <v>1</v>
      </c>
      <c r="F139" s="39">
        <f>(IF(OR(AN139="MPPE-128",AN139="Blowfish-64"),1,(IF(OR(AN139="See Note",AN139="Blowfish-128"),0.5,IF(OR(AN139="AES-128",AN139="AES-160",AN139="AES-192",AN139="AES-256"),0,0)))+(IF(OR(AO139="MPPE-128",AO139="Blowfish-64"),2,(IF(OR(AO139="See Note",AO139="Blowfish-128",AO139=""),1,IF(OR(AO139="AES-128",AO139="AES-160",AO139="AES-192",AO139="AES-256"),0,0)))))))+IF(OR(AP139="MS-CHAPv2",AP139="RSA-RC4",AP139="RSA-1024"),1,IF(OR(AP139="See Note",AP139=""),0.5,IF(OR(AP139="RSA-4096",AP139="RSA-2048",AP139="DH-2048",AP139="CA-4096"),0,0)))+IF(OR(AQ139="MS-CHAPv2",AQ139="RSA-RC4",AQ139="RSA-1024"),2,IF(OR(AQ139="See Note",AQ139=""),1,IF(OR(AQ139="RSA-4096",AQ139="RSA-2048",AQ139="DH-2048"),0,0)))</f>
        <v>2.5</v>
      </c>
      <c r="G139" s="39">
        <f>IF(AR139&lt;3,2,0)+IF(AS139&lt;10,1,IF(AS139="",1,0))+IF(AT139&lt;3,2,IF(AT139&lt;10,1,IF(AT139="",1,0)))</f>
        <v>3</v>
      </c>
      <c r="H139" s="38">
        <f>IF(AV139=0,0,IF(AV139&lt;5,1,IF(AV139&lt;10,2,3)))+IF(AW139=0,0,IF(AW139&lt;3,1,IF(AW139&lt;10,2,3)))+IF(AX139=0,0,IF(AX139&lt;5,1,IF(AX139&lt;10,2,3)))+IF(AY139="A",0,IF(AY139="A+",0,IF(AY139="B",1,5)))+IF(AZ139="Self",0,IF(AZ139="CloudFlare",2,IF(AZ139="Incapsula",2,3)))</f>
        <v>12</v>
      </c>
      <c r="I139" s="39">
        <f aca="1">IF(BA139&lt;PricePercentile33,0,IF(BA139&lt;PricePercentile66,1,2))+IF(BB139&lt;ConPricePercentile33,0,IF(BB139&lt;ConPricePercentile66,1,2))+IF(BC139="Free",0,IF(BC139="Yes",0,1))+IF(BD139="Free",0,IF(BD139&gt;29,0,IF(BD139&gt;13,1,IF(BD139&gt;6,2,3))))</f>
        <v>1</v>
      </c>
      <c r="J139" s="40">
        <f>IF(BE139="Yes",1,0)+IF(BF139="Yes",1,0)+IF(BG139="Yes",1,0)+IF(BH139="No",1,IF(BH139="",0,IF(BH139="Some",0.5,0)))+IF(BI139="No",1,IF(BI139="",0,IF(BI139="Some",0.5,0)))+IF(BJ139="No",1,IF(BJ139="",0,IF(BJ139="Some",0.5,0)))+IF(BK139="",0,1)+IF(BL139="",0,1)</f>
        <v>4</v>
      </c>
      <c r="K139" s="41"/>
      <c r="L139" s="42" t="s">
        <v>108</v>
      </c>
      <c r="M139" s="38" t="str">
        <f>IF(OR(L139="USA",L139="UK",L139="Canada",L139="Australia",L139="New Zealand"),"Five",(IF(OR(L139="Denmark",L139="France",L139="Netherlands",L139="Norway"),"Nine",IF(OR(L139="Belgium",L139="Germany",L139="Italy",L139="Spain",L139="Sweden"),"Fourteen",IF(L139="","Not Disclosed",IF(OR(L139="British Virgin Islands",L139="Gibraltar",L139="British Indian Ocean",L139="Barbados"),"See Note","No"))))))</f>
        <v>No</v>
      </c>
      <c r="N139" s="40" t="s">
        <v>94</v>
      </c>
      <c r="O139" s="39"/>
      <c r="P139" s="40"/>
      <c r="Q139" s="38"/>
      <c r="R139" s="39"/>
      <c r="S139" s="39" t="s">
        <v>94</v>
      </c>
      <c r="T139" s="38" t="s">
        <v>100</v>
      </c>
      <c r="U139" s="39" t="s">
        <v>94</v>
      </c>
      <c r="V139" s="39" t="s">
        <v>94</v>
      </c>
      <c r="W139" s="39" t="s">
        <v>94</v>
      </c>
      <c r="X139" s="40" t="str">
        <f>IF(AND(NOT(M139="Five"),AA139="Yes",U139="Yes",OR(T139="Email",T139="Yes"),O139="No"),"Yes","No")</f>
        <v>No</v>
      </c>
      <c r="Y139" s="39" t="s">
        <v>93</v>
      </c>
      <c r="Z139" s="39" t="s">
        <v>94</v>
      </c>
      <c r="AA139" s="40" t="s">
        <v>93</v>
      </c>
      <c r="AB139" s="38"/>
      <c r="AC139" s="39"/>
      <c r="AD139" s="39"/>
      <c r="AE139" s="39"/>
      <c r="AF139" s="39"/>
      <c r="AG139" s="39"/>
      <c r="AH139" s="40"/>
      <c r="AI139" s="38"/>
      <c r="AJ139" s="39" t="s">
        <v>94</v>
      </c>
      <c r="AK139" s="38"/>
      <c r="AL139" s="40"/>
      <c r="AM139" s="38"/>
      <c r="AN139" s="39"/>
      <c r="AO139" s="39"/>
      <c r="AP139" s="39"/>
      <c r="AQ139" s="40"/>
      <c r="AR139" s="39" t="n">
        <v>1</v>
      </c>
      <c r="AS139" s="39" t="n">
        <v>3</v>
      </c>
      <c r="AT139" s="39" t="n">
        <v>10</v>
      </c>
      <c r="AU139" s="39"/>
      <c r="AV139" s="38" t="n">
        <v>7</v>
      </c>
      <c r="AW139" s="40" t="n">
        <v>3</v>
      </c>
      <c r="AX139" s="38" t="n">
        <v>10</v>
      </c>
      <c r="AY139" s="39" t="s">
        <v>109</v>
      </c>
      <c r="AZ139" s="40" t="s">
        <v>97</v>
      </c>
      <c r="BA139" s="43"/>
      <c r="BB139" s="43"/>
      <c r="BC139" s="39" t="s">
        <v>94</v>
      </c>
      <c r="BD139" s="40" t="n">
        <v>30</v>
      </c>
      <c r="BE139" s="38"/>
      <c r="BF139" s="39" t="s">
        <v>93</v>
      </c>
      <c r="BG139" s="40"/>
      <c r="BH139" s="38" t="s">
        <v>94</v>
      </c>
      <c r="BI139" s="39" t="s">
        <v>94</v>
      </c>
      <c r="BJ139" s="40" t="s">
        <v>94</v>
      </c>
      <c r="BK139" s="39"/>
      <c r="BL139" s="40"/>
    </row>
    <row r="140" spans="1:64">
      <c r="A140" s="37" t="s">
        <v>300</v>
      </c>
      <c r="B140" s="38">
        <f>IF(OR(M140="Five"),3,0)+IF(OR(M140="Not Disclosed"),1.5,0)+IF(OR(M140="Nine",M140="Fourteen",M140="See Note",M140="Cooperative"),1,0)+IF(OR(N140="Yes"),2,0)+IF(OR(N140="Not Disclosed"),1.5,0)+IF(OR(N140="Owned"),1,0)</f>
        <v>5</v>
      </c>
      <c r="C140" s="39">
        <f>COUNTIF(P140:S140,"Yes")+(0.5*COUNTIF(P140:S140,""))+(0.5*COUNTIF(P140:S140,"See Note"))+(3*COUNTIF(O140,"Yes"))</f>
        <v>3.5</v>
      </c>
      <c r="D140" s="40">
        <f>(3*COUNTIF(T140,"No"))+COUNTIF(U140:V140,"No")</f>
        <v>1</v>
      </c>
      <c r="E140" s="39">
        <f>COUNTIF(Y140,"No")+COUNTIF(Z140,"No")+(0.5*COUNTIF(Z140,"See Note"))+(3*COUNTIF(AA140,"No"))+COUNTIF(AI140,"Yes")+(0.5*COUNTIF(AI140,"Some"))+COUNTIF(AJ140,"Yes")+(0.5*COUNTIF(AJ140,"Some"))</f>
        <v>3</v>
      </c>
      <c r="F140" s="39">
        <f>(IF(OR(AN140="MPPE-128",AN140="Blowfish-64"),1,(IF(OR(AN140="See Note",AN140="Blowfish-128"),0.5,IF(OR(AN140="AES-128",AN140="AES-160",AN140="AES-192",AN140="AES-256"),0,0)))+(IF(OR(AO140="MPPE-128",AO140="Blowfish-64"),2,(IF(OR(AO140="See Note",AO140="Blowfish-128",AO140=""),1,IF(OR(AO140="AES-128",AO140="AES-160",AO140="AES-192",AO140="AES-256"),0,0)))))))+IF(OR(AP140="MS-CHAPv2",AP140="RSA-RC4",AP140="RSA-1024"),1,IF(OR(AP140="See Note",AP140=""),0.5,IF(OR(AP140="RSA-4096",AP140="RSA-2048",AP140="DH-2048",AP140="CA-4096"),0,0)))+IF(OR(AQ140="MS-CHAPv2",AQ140="RSA-RC4",AQ140="RSA-1024"),2,IF(OR(AQ140="See Note",AQ140=""),1,IF(OR(AQ140="RSA-4096",AQ140="RSA-2048",AQ140="DH-2048"),0,0)))</f>
        <v>0</v>
      </c>
      <c r="G140" s="39">
        <f>IF(AR140&lt;3,2,0)+IF(AS140&lt;10,1,IF(AS140="",1,0))+IF(AT140&lt;3,2,IF(AT140&lt;10,1,IF(AT140="",1,0)))</f>
        <v>2</v>
      </c>
      <c r="H140" s="38">
        <f>IF(AV140=0,0,IF(AV140&lt;5,1,IF(AV140&lt;10,2,3)))+IF(AW140=0,0,IF(AW140&lt;3,1,IF(AW140&lt;10,2,3)))+IF(AX140=0,0,IF(AX140&lt;5,1,IF(AX140&lt;10,2,3)))+IF(AY140="A",0,IF(AY140="A+",0,IF(AY140="B",1,5)))+IF(AZ140="Self",0,IF(AZ140="CloudFlare",2,IF(AZ140="Incapsula",2,3)))</f>
        <v>5</v>
      </c>
      <c r="I140" s="39">
        <f aca="1">IF(BA140&lt;PricePercentile33,0,IF(BA140&lt;PricePercentile66,1,2))+IF(BB140&lt;ConPricePercentile33,0,IF(BB140&lt;ConPricePercentile66,1,2))+IF(BC140="Free",0,IF(BC140="Yes",0,1))+IF(BD140="Free",0,IF(BD140&gt;29,0,IF(BD140&gt;13,1,IF(BD140&gt;6,2,3))))</f>
        <v>3</v>
      </c>
      <c r="J140" s="40">
        <f>IF(BE140="Yes",1,0)+IF(BF140="Yes",1,0)+IF(BG140="Yes",1,0)+IF(BH140="No",1,IF(BH140="",0,IF(BH140="Some",0.5,0)))+IF(BI140="No",1,IF(BI140="",0,IF(BI140="Some",0.5,0)))+IF(BJ140="No",1,IF(BJ140="",0,IF(BJ140="Some",0.5,0)))+IF(BK140="",0,1)+IF(BL140="",0,1)</f>
        <v>4</v>
      </c>
      <c r="K140" s="41"/>
      <c r="L140" s="42" t="s">
        <v>181</v>
      </c>
      <c r="M140" s="38" t="str">
        <f>IF(OR(L140="USA",L140="UK",L140="Canada",L140="Australia",L140="New Zealand"),"Five",(IF(OR(L140="Denmark",L140="France",L140="Netherlands",L140="Norway"),"Nine",IF(OR(L140="Belgium",L140="Germany",L140="Italy",L140="Spain",L140="Sweden"),"Fourteen",IF(L140="","Not Disclosed",IF(OR(L140="British Virgin Islands",L140="Gibraltar",L140="British Indian Ocean",L140="Barbados"),"See Note","No"))))))</f>
        <v>Five</v>
      </c>
      <c r="N140" s="40" t="s">
        <v>93</v>
      </c>
      <c r="O140" s="39" t="s">
        <v>94</v>
      </c>
      <c r="P140" s="40"/>
      <c r="Q140" s="38" t="s">
        <v>93</v>
      </c>
      <c r="R140" s="39" t="s">
        <v>93</v>
      </c>
      <c r="S140" s="39" t="s">
        <v>93</v>
      </c>
      <c r="T140" s="38" t="s">
        <v>100</v>
      </c>
      <c r="U140" s="39" t="s">
        <v>93</v>
      </c>
      <c r="V140" s="39" t="s">
        <v>94</v>
      </c>
      <c r="W140" s="39" t="s">
        <v>94</v>
      </c>
      <c r="X140" s="40" t="str">
        <f>IF(AND(NOT(M140="Five"),AA140="Yes",U140="Yes",OR(T140="Email",T140="Yes"),O140="No"),"Yes","No")</f>
        <v>No</v>
      </c>
      <c r="Y140" s="39" t="s">
        <v>94</v>
      </c>
      <c r="Z140" s="39" t="s">
        <v>94</v>
      </c>
      <c r="AA140" s="40" t="s">
        <v>93</v>
      </c>
      <c r="AB140" s="38"/>
      <c r="AC140" s="39"/>
      <c r="AD140" s="39"/>
      <c r="AE140" s="39" t="s">
        <v>93</v>
      </c>
      <c r="AF140" s="39"/>
      <c r="AG140" s="39" t="s">
        <v>93</v>
      </c>
      <c r="AH140" s="40"/>
      <c r="AI140" s="38" t="s">
        <v>93</v>
      </c>
      <c r="AJ140" s="39" t="s">
        <v>94</v>
      </c>
      <c r="AK140" s="38"/>
      <c r="AL140" s="40"/>
      <c r="AM140" s="38"/>
      <c r="AN140" s="39"/>
      <c r="AO140" s="39" t="s">
        <v>105</v>
      </c>
      <c r="AP140" s="39" t="s">
        <v>106</v>
      </c>
      <c r="AQ140" s="40" t="s">
        <v>106</v>
      </c>
      <c r="AR140" s="39" t="n">
        <v>4</v>
      </c>
      <c r="AS140" s="39" t="n">
        <v>7</v>
      </c>
      <c r="AT140" s="39" t="n">
        <v>7</v>
      </c>
      <c r="AU140" s="39"/>
      <c r="AV140" s="38" t="n">
        <v>0</v>
      </c>
      <c r="AW140" s="40" t="n">
        <v>0</v>
      </c>
      <c r="AX140" s="38" t="n">
        <v>0</v>
      </c>
      <c r="AY140" s="39" t="s">
        <v>109</v>
      </c>
      <c r="AZ140" s="40" t="s">
        <v>97</v>
      </c>
      <c r="BA140" s="43" t="n">
        <v>2.37000000000000011</v>
      </c>
      <c r="BB140" s="43">
        <f>BA140/AR140</f>
        <v>0.592500000000000071</v>
      </c>
      <c r="BC140" s="39" t="s">
        <v>93</v>
      </c>
      <c r="BD140" s="40" t="n">
        <v>0</v>
      </c>
      <c r="BE140" s="38" t="s">
        <v>93</v>
      </c>
      <c r="BF140" s="39"/>
      <c r="BG140" s="40"/>
      <c r="BH140" s="38" t="s">
        <v>93</v>
      </c>
      <c r="BI140" s="39" t="s">
        <v>94</v>
      </c>
      <c r="BJ140" s="40" t="s">
        <v>94</v>
      </c>
      <c r="BK140" s="39"/>
      <c r="BL140" s="40" t="s">
        <v>94</v>
      </c>
    </row>
    <row r="141" spans="1:64">
      <c r="A141" s="37" t="s">
        <v>301</v>
      </c>
      <c r="B141" s="38">
        <f>IF(OR(M141="Five"),3,0)+IF(OR(M141="Not Disclosed"),1.5,0)+IF(OR(M141="Nine",M141="Fourteen",M141="See Note",M141="Cooperative"),1,0)+IF(OR(N141="Yes"),2,0)+IF(OR(N141="Not Disclosed"),1.5,0)+IF(OR(N141="Owned"),1,0)</f>
        <v>5</v>
      </c>
      <c r="C141" s="39">
        <f>COUNTIF(P141:S141,"Yes")+(0.5*COUNTIF(P141:S141,""))+(0.5*COUNTIF(P141:S141,"See Note"))+(3*COUNTIF(O141,"Yes"))</f>
        <v>2.5</v>
      </c>
      <c r="D141" s="40">
        <f>(3*COUNTIF(T141,"No"))+COUNTIF(U141:V141,"No")</f>
        <v>5</v>
      </c>
      <c r="E141" s="39">
        <f>COUNTIF(Y141,"No")+COUNTIF(Z141,"No")+(0.5*COUNTIF(Z141,"See Note"))+(3*COUNTIF(AA141,"No"))+COUNTIF(AI141,"Yes")+(0.5*COUNTIF(AI141,"Some"))+COUNTIF(AJ141,"Yes")+(0.5*COUNTIF(AJ141,"Some"))</f>
        <v>2</v>
      </c>
      <c r="F141" s="39">
        <f>(IF(OR(AN141="MPPE-128",AN141="Blowfish-64"),1,(IF(OR(AN141="See Note",AN141="Blowfish-128"),0.5,IF(OR(AN141="AES-128",AN141="AES-160",AN141="AES-192",AN141="AES-256"),0,0)))+(IF(OR(AO141="MPPE-128",AO141="Blowfish-64"),2,(IF(OR(AO141="See Note",AO141="Blowfish-128",AO141=""),1,IF(OR(AO141="AES-128",AO141="AES-160",AO141="AES-192",AO141="AES-256"),0,0)))))))+IF(OR(AP141="MS-CHAPv2",AP141="RSA-RC4",AP141="RSA-1024"),1,IF(OR(AP141="See Note",AP141=""),0.5,IF(OR(AP141="RSA-4096",AP141="RSA-2048",AP141="DH-2048",AP141="CA-4096"),0,0)))+IF(OR(AQ141="MS-CHAPv2",AQ141="RSA-RC4",AQ141="RSA-1024"),2,IF(OR(AQ141="See Note",AQ141=""),1,IF(OR(AQ141="RSA-4096",AQ141="RSA-2048",AQ141="DH-2048"),0,0)))</f>
        <v>2.5</v>
      </c>
      <c r="G141" s="39">
        <f>IF(AR141&lt;3,2,0)+IF(AS141&lt;10,1,IF(AS141="",1,0))+IF(AT141&lt;3,2,IF(AT141&lt;10,1,IF(AT141="",1,0)))</f>
        <v>0</v>
      </c>
      <c r="H141" s="38">
        <f>IF(AV141=0,0,IF(AV141&lt;5,1,IF(AV141&lt;10,2,3)))+IF(AW141=0,0,IF(AW141&lt;3,1,IF(AW141&lt;10,2,3)))+IF(AX141=0,0,IF(AX141&lt;5,1,IF(AX141&lt;10,2,3)))+IF(AY141="A",0,IF(AY141="A+",0,IF(AY141="B",1,5)))+IF(AZ141="Self",0,IF(AZ141="CloudFlare",2,IF(AZ141="Incapsula",2,3)))</f>
        <v>5</v>
      </c>
      <c r="I141" s="39">
        <f aca="1">IF(BA141&lt;PricePercentile33,0,IF(BA141&lt;PricePercentile66,1,2))+IF(BB141&lt;ConPricePercentile33,0,IF(BB141&lt;ConPricePercentile66,1,2))+IF(BC141="Free",0,IF(BC141="Yes",0,1))+IF(BD141="Free",0,IF(BD141&gt;29,0,IF(BD141&gt;13,1,IF(BD141&gt;6,2,3))))</f>
        <v>2</v>
      </c>
      <c r="J141" s="40">
        <f>IF(BE141="Yes",1,0)+IF(BF141="Yes",1,0)+IF(BG141="Yes",1,0)+IF(BH141="No",1,IF(BH141="",0,IF(BH141="Some",0.5,0)))+IF(BI141="No",1,IF(BI141="",0,IF(BI141="Some",0.5,0)))+IF(BJ141="No",1,IF(BJ141="",0,IF(BJ141="Some",0.5,0)))+IF(BK141="",0,1)+IF(BL141="",0,1)</f>
        <v>7</v>
      </c>
      <c r="K141" s="41"/>
      <c r="L141" s="42" t="s">
        <v>181</v>
      </c>
      <c r="M141" s="38" t="str">
        <f>IF(OR(L141="USA",L141="UK",L141="Canada",L141="Australia",L141="New Zealand"),"Five",(IF(OR(L141="Denmark",L141="France",L141="Netherlands",L141="Norway"),"Nine",IF(OR(L141="Belgium",L141="Germany",L141="Italy",L141="Spain",L141="Sweden"),"Fourteen",IF(L141="","Not Disclosed",IF(OR(L141="British Virgin Islands",L141="Gibraltar",L141="British Indian Ocean",L141="Barbados"),"See Note","No"))))))</f>
        <v>Five</v>
      </c>
      <c r="N141" s="40" t="s">
        <v>93</v>
      </c>
      <c r="O141" s="39" t="s">
        <v>94</v>
      </c>
      <c r="P141" s="40"/>
      <c r="Q141" s="38"/>
      <c r="R141" s="39"/>
      <c r="S141" s="39" t="s">
        <v>93</v>
      </c>
      <c r="T141" s="38" t="s">
        <v>94</v>
      </c>
      <c r="U141" s="39" t="s">
        <v>94</v>
      </c>
      <c r="V141" s="39" t="s">
        <v>94</v>
      </c>
      <c r="W141" s="39" t="s">
        <v>94</v>
      </c>
      <c r="X141" s="40" t="str">
        <f>IF(AND(NOT(M141="Five"),AA141="Yes",U141="Yes",OR(T141="Email",T141="Yes"),O141="No"),"Yes","No")</f>
        <v>No</v>
      </c>
      <c r="Y141" s="39" t="s">
        <v>94</v>
      </c>
      <c r="Z141" s="39" t="s">
        <v>94</v>
      </c>
      <c r="AA141" s="40" t="s">
        <v>93</v>
      </c>
      <c r="AB141" s="38"/>
      <c r="AC141" s="39"/>
      <c r="AD141" s="39"/>
      <c r="AE141" s="39"/>
      <c r="AF141" s="39"/>
      <c r="AG141" s="39"/>
      <c r="AH141" s="40"/>
      <c r="AI141" s="38"/>
      <c r="AJ141" s="39"/>
      <c r="AK141" s="38"/>
      <c r="AL141" s="40"/>
      <c r="AM141" s="38"/>
      <c r="AN141" s="39"/>
      <c r="AO141" s="39" t="s">
        <v>101</v>
      </c>
      <c r="AP141" s="39"/>
      <c r="AQ141" s="40"/>
      <c r="AR141" s="39" t="n">
        <v>3</v>
      </c>
      <c r="AS141" s="39" t="n">
        <v>18</v>
      </c>
      <c r="AT141" s="39" t="n">
        <v>38</v>
      </c>
      <c r="AU141" s="39"/>
      <c r="AV141" s="38" t="n">
        <v>5</v>
      </c>
      <c r="AW141" s="40" t="n">
        <v>1</v>
      </c>
      <c r="AX141" s="38" t="n">
        <v>5</v>
      </c>
      <c r="AY141" s="39" t="s">
        <v>96</v>
      </c>
      <c r="AZ141" s="40" t="s">
        <v>97</v>
      </c>
      <c r="BA141" s="43" t="n">
        <v>5.99000000000000021</v>
      </c>
      <c r="BB141" s="43">
        <f>BA141/AR141</f>
        <v>1.99666666666666988</v>
      </c>
      <c r="BC141" s="39" t="s">
        <v>93</v>
      </c>
      <c r="BD141" s="40" t="n">
        <v>30</v>
      </c>
      <c r="BE141" s="38" t="s">
        <v>93</v>
      </c>
      <c r="BF141" s="39" t="s">
        <v>93</v>
      </c>
      <c r="BG141" s="40" t="s">
        <v>93</v>
      </c>
      <c r="BH141" s="38" t="s">
        <v>94</v>
      </c>
      <c r="BI141" s="39" t="s">
        <v>94</v>
      </c>
      <c r="BJ141" s="40" t="s">
        <v>94</v>
      </c>
      <c r="BK141" s="39"/>
      <c r="BL141" s="40" t="s">
        <v>94</v>
      </c>
    </row>
    <row r="142" spans="1:64">
      <c r="A142" s="37" t="s">
        <v>302</v>
      </c>
      <c r="B142" s="38">
        <f>IF(OR(M142="Five"),3,0)+IF(OR(M142="Not Disclosed"),1.5,0)+IF(OR(M142="Nine",M142="Fourteen",M142="See Note",M142="Cooperative"),1,0)+IF(OR(N142="Yes"),2,0)+IF(OR(N142="Not Disclosed"),1.5,0)+IF(OR(N142="Owned"),1,0)</f>
        <v>1</v>
      </c>
      <c r="C142" s="39">
        <f>COUNTIF(P142:S142,"Yes")+(0.5*COUNTIF(P142:S142,""))+(0.5*COUNTIF(P142:S142,"See Note"))+(3*COUNTIF(O142,"Yes"))</f>
        <v>2</v>
      </c>
      <c r="D142" s="40">
        <f>(3*COUNTIF(T142,"No"))+COUNTIF(U142:V142,"No")</f>
        <v>0</v>
      </c>
      <c r="E142" s="39">
        <f>COUNTIF(Y142,"No")+COUNTIF(Z142,"No")+(0.5*COUNTIF(Z142,"See Note"))+(3*COUNTIF(AA142,"No"))+COUNTIF(AI142,"Yes")+(0.5*COUNTIF(AI142,"Some"))+COUNTIF(AJ142,"Yes")+(0.5*COUNTIF(AJ142,"Some"))</f>
        <v>1</v>
      </c>
      <c r="F142" s="39">
        <f>(IF(OR(AN142="MPPE-128",AN142="Blowfish-64"),1,(IF(OR(AN142="See Note",AN142="Blowfish-128"),0.5,IF(OR(AN142="AES-128",AN142="AES-160",AN142="AES-192",AN142="AES-256"),0,0)))+(IF(OR(AO142="MPPE-128",AO142="Blowfish-64"),2,(IF(OR(AO142="See Note",AO142="Blowfish-128",AO142=""),1,IF(OR(AO142="AES-128",AO142="AES-160",AO142="AES-192",AO142="AES-256"),0,0)))))))+IF(OR(AP142="MS-CHAPv2",AP142="RSA-RC4",AP142="RSA-1024"),1,IF(OR(AP142="See Note",AP142=""),0.5,IF(OR(AP142="RSA-4096",AP142="RSA-2048",AP142="DH-2048",AP142="CA-4096"),0,0)))+IF(OR(AQ142="MS-CHAPv2",AQ142="RSA-RC4",AQ142="RSA-1024"),2,IF(OR(AQ142="See Note",AQ142=""),1,IF(OR(AQ142="RSA-4096",AQ142="RSA-2048",AQ142="DH-2048"),0,0)))</f>
        <v>2.5</v>
      </c>
      <c r="G142" s="39">
        <f>IF(AR142&lt;3,2,0)+IF(AS142&lt;10,1,IF(AS142="",1,0))+IF(AT142&lt;3,2,IF(AT142&lt;10,1,IF(AT142="",1,0)))</f>
        <v>0</v>
      </c>
      <c r="H142" s="38">
        <f>IF(AV142=0,0,IF(AV142&lt;5,1,IF(AV142&lt;10,2,3)))+IF(AW142=0,0,IF(AW142&lt;3,1,IF(AW142&lt;10,2,3)))+IF(AX142=0,0,IF(AX142&lt;5,1,IF(AX142&lt;10,2,3)))+IF(AY142="A",0,IF(AY142="A+",0,IF(AY142="B",1,5)))+IF(AZ142="Self",0,IF(AZ142="CloudFlare",2,IF(AZ142="Incapsula",2,3)))</f>
        <v>3</v>
      </c>
      <c r="I142" s="39">
        <f aca="1">IF(BA142&lt;PricePercentile33,0,IF(BA142&lt;PricePercentile66,1,2))+IF(BB142&lt;ConPricePercentile33,0,IF(BB142&lt;ConPricePercentile66,1,2))+IF(BC142="Free",0,IF(BC142="Yes",0,1))+IF(BD142="Free",0,IF(BD142&gt;29,0,IF(BD142&gt;13,1,IF(BD142&gt;6,2,3))))</f>
        <v>1</v>
      </c>
      <c r="J142" s="40">
        <f>IF(BE142="Yes",1,0)+IF(BF142="Yes",1,0)+IF(BG142="Yes",1,0)+IF(BH142="No",1,IF(BH142="",0,IF(BH142="Some",0.5,0)))+IF(BI142="No",1,IF(BI142="",0,IF(BI142="Some",0.5,0)))+IF(BJ142="No",1,IF(BJ142="",0,IF(BJ142="Some",0.5,0)))+IF(BK142="",0,1)+IF(BL142="",0,1)</f>
        <v>0</v>
      </c>
      <c r="K142" s="41"/>
      <c r="L142" s="42" t="s">
        <v>121</v>
      </c>
      <c r="M142" s="38" t="str">
        <f>IF(OR(L142="USA",L142="UK",L142="Canada",L142="Australia",L142="New Zealand"),"Five",(IF(OR(L142="Denmark",L142="France",L142="Netherlands",L142="Norway"),"Nine",IF(OR(L142="Belgium",L142="Germany",L142="Italy",L142="Spain",L142="Sweden"),"Fourteen",IF(L142="","Not Disclosed",IF(OR(L142="British Virgin Islands",L142="Gibraltar",L142="British Indian Ocean",L142="Barbados"),"See Note","No"))))))</f>
        <v>Fourteen</v>
      </c>
      <c r="N142" s="40" t="s">
        <v>94</v>
      </c>
      <c r="O142" s="39" t="s">
        <v>94</v>
      </c>
      <c r="P142" s="40"/>
      <c r="Q142" s="38"/>
      <c r="R142" s="39"/>
      <c r="S142" s="39"/>
      <c r="T142" s="38" t="s">
        <v>100</v>
      </c>
      <c r="U142" s="39" t="s">
        <v>93</v>
      </c>
      <c r="V142" s="39" t="s">
        <v>93</v>
      </c>
      <c r="W142" s="39" t="s">
        <v>94</v>
      </c>
      <c r="X142" s="40" t="str">
        <f>IF(AND(NOT(M142="Five"),AA142="Yes",U142="Yes",OR(T142="Email",T142="Yes"),O142="No"),"Yes","No")</f>
        <v>Yes</v>
      </c>
      <c r="Y142" s="39" t="s">
        <v>93</v>
      </c>
      <c r="Z142" s="39" t="s">
        <v>94</v>
      </c>
      <c r="AA142" s="40" t="s">
        <v>93</v>
      </c>
      <c r="AB142" s="38"/>
      <c r="AC142" s="39"/>
      <c r="AD142" s="39"/>
      <c r="AE142" s="39" t="s">
        <v>93</v>
      </c>
      <c r="AF142" s="39"/>
      <c r="AG142" s="39" t="s">
        <v>93</v>
      </c>
      <c r="AH142" s="40"/>
      <c r="AI142" s="38"/>
      <c r="AJ142" s="39"/>
      <c r="AK142" s="38"/>
      <c r="AL142" s="40"/>
      <c r="AM142" s="38"/>
      <c r="AN142" s="39"/>
      <c r="AO142" s="39"/>
      <c r="AP142" s="39"/>
      <c r="AQ142" s="40"/>
      <c r="AR142" s="39" t="n">
        <v>6</v>
      </c>
      <c r="AS142" s="39" t="n">
        <v>11</v>
      </c>
      <c r="AT142" s="39" t="n">
        <v>11</v>
      </c>
      <c r="AU142" s="39" t="s">
        <v>93</v>
      </c>
      <c r="AV142" s="38" t="n">
        <v>3</v>
      </c>
      <c r="AW142" s="40" t="n">
        <v>2</v>
      </c>
      <c r="AX142" s="38" t="n">
        <v>4</v>
      </c>
      <c r="AY142" s="39" t="s">
        <v>102</v>
      </c>
      <c r="AZ142" s="40" t="s">
        <v>97</v>
      </c>
      <c r="BA142" s="43" t="n">
        <v>6.48000000000000043</v>
      </c>
      <c r="BB142" s="43">
        <f>BA142/AR142</f>
        <v>1.08000000000000007</v>
      </c>
      <c r="BC142" s="39" t="s">
        <v>93</v>
      </c>
      <c r="BD142" s="40" t="n">
        <v>30</v>
      </c>
      <c r="BE142" s="38"/>
      <c r="BF142" s="39"/>
      <c r="BG142" s="40"/>
      <c r="BH142" s="38"/>
      <c r="BI142" s="39"/>
      <c r="BJ142" s="40"/>
      <c r="BK142" s="39"/>
      <c r="BL142" s="40"/>
    </row>
    <row r="143" spans="1:64">
      <c r="A143" s="37" t="s">
        <v>303</v>
      </c>
      <c r="B143" s="38">
        <f>IF(OR(M143="Five"),3,0)+IF(OR(M143="Not Disclosed"),1.5,0)+IF(OR(M143="Nine",M143="Fourteen",M143="See Note",M143="Cooperative"),1,0)+IF(OR(N143="Yes"),2,0)+IF(OR(N143="Not Disclosed"),1.5,0)+IF(OR(N143="Owned"),1,0)</f>
        <v>0</v>
      </c>
      <c r="C143" s="39">
        <f>COUNTIF(P143:S143,"Yes")+(0.5*COUNTIF(P143:S143,""))+(0.5*COUNTIF(P143:S143,"See Note"))+(3*COUNTIF(O143,"Yes"))</f>
        <v>1</v>
      </c>
      <c r="D143" s="40">
        <f>(3*COUNTIF(T143,"No"))+COUNTIF(U143:V143,"No")</f>
        <v>0</v>
      </c>
      <c r="E143" s="39">
        <f>COUNTIF(Y143,"No")+COUNTIF(Z143,"No")+(0.5*COUNTIF(Z143,"See Note"))+(3*COUNTIF(AA143,"No"))+COUNTIF(AI143,"Yes")+(0.5*COUNTIF(AI143,"Some"))+COUNTIF(AJ143,"Yes")+(0.5*COUNTIF(AJ143,"Some"))</f>
        <v>1.5</v>
      </c>
      <c r="F143" s="39">
        <f>(IF(OR(AN143="MPPE-128",AN143="Blowfish-64"),1,(IF(OR(AN143="See Note",AN143="Blowfish-128"),0.5,IF(OR(AN143="AES-128",AN143="AES-160",AN143="AES-192",AN143="AES-256"),0,0)))+(IF(OR(AO143="MPPE-128",AO143="Blowfish-64"),2,(IF(OR(AO143="See Note",AO143="Blowfish-128",AO143=""),1,IF(OR(AO143="AES-128",AO143="AES-160",AO143="AES-192",AO143="AES-256"),0,0)))))))+IF(OR(AP143="MS-CHAPv2",AP143="RSA-RC4",AP143="RSA-1024"),1,IF(OR(AP143="See Note",AP143=""),0.5,IF(OR(AP143="RSA-4096",AP143="RSA-2048",AP143="DH-2048",AP143="CA-4096"),0,0)))+IF(OR(AQ143="MS-CHAPv2",AQ143="RSA-RC4",AQ143="RSA-1024"),2,IF(OR(AQ143="See Note",AQ143=""),1,IF(OR(AQ143="RSA-4096",AQ143="RSA-2048",AQ143="DH-2048"),0,0)))</f>
        <v>0</v>
      </c>
      <c r="G143" s="39">
        <f>IF(AR143&lt;3,2,0)+IF(AS143&lt;10,1,IF(AS143="",1,0))+IF(AT143&lt;3,2,IF(AT143&lt;10,1,IF(AT143="",1,0)))</f>
        <v>0</v>
      </c>
      <c r="H143" s="38">
        <f>IF(AV143=0,0,IF(AV143&lt;5,1,IF(AV143&lt;10,2,3)))+IF(AW143=0,0,IF(AW143&lt;3,1,IF(AW143&lt;10,2,3)))+IF(AX143=0,0,IF(AX143&lt;5,1,IF(AX143&lt;10,2,3)))+IF(AY143="A",0,IF(AY143="A+",0,IF(AY143="B",1,5)))+IF(AZ143="Self",0,IF(AZ143="CloudFlare",2,IF(AZ143="Incapsula",2,3)))</f>
        <v>1</v>
      </c>
      <c r="I143" s="39">
        <f aca="1">IF(BA143&lt;PricePercentile33,0,IF(BA143&lt;PricePercentile66,1,2))+IF(BB143&lt;ConPricePercentile33,0,IF(BB143&lt;ConPricePercentile66,1,2))+IF(BC143="Free",0,IF(BC143="Yes",0,1))+IF(BD143="Free",0,IF(BD143&gt;29,0,IF(BD143&gt;13,1,IF(BD143&gt;6,2,3))))</f>
        <v>2</v>
      </c>
      <c r="J143" s="40">
        <f>IF(BE143="Yes",1,0)+IF(BF143="Yes",1,0)+IF(BG143="Yes",1,0)+IF(BH143="No",1,IF(BH143="",0,IF(BH143="Some",0.5,0)))+IF(BI143="No",1,IF(BI143="",0,IF(BI143="Some",0.5,0)))+IF(BJ143="No",1,IF(BJ143="",0,IF(BJ143="Some",0.5,0)))+IF(BK143="",0,1)+IF(BL143="",0,1)</f>
        <v>1</v>
      </c>
      <c r="K143" s="41"/>
      <c r="L143" s="42" t="s">
        <v>108</v>
      </c>
      <c r="M143" s="38" t="str">
        <f>IF(OR(L143="USA",L143="UK",L143="Canada",L143="Australia",L143="New Zealand"),"Five",(IF(OR(L143="Denmark",L143="France",L143="Netherlands",L143="Norway"),"Nine",IF(OR(L143="Belgium",L143="Germany",L143="Italy",L143="Spain",L143="Sweden"),"Fourteen",IF(L143="","Not Disclosed",IF(OR(L143="British Virgin Islands",L143="Gibraltar",L143="British Indian Ocean",L143="Barbados"),"See Note","No"))))))</f>
        <v>No</v>
      </c>
      <c r="N143" s="40" t="s">
        <v>94</v>
      </c>
      <c r="O143" s="39" t="s">
        <v>94</v>
      </c>
      <c r="P143" s="40" t="s">
        <v>94</v>
      </c>
      <c r="Q143" s="38" t="s">
        <v>94</v>
      </c>
      <c r="R143" s="39" t="s">
        <v>93</v>
      </c>
      <c r="S143" s="39" t="s">
        <v>94</v>
      </c>
      <c r="T143" s="38" t="s">
        <v>100</v>
      </c>
      <c r="U143" s="39" t="s">
        <v>93</v>
      </c>
      <c r="V143" s="39" t="s">
        <v>93</v>
      </c>
      <c r="W143" s="39" t="s">
        <v>94</v>
      </c>
      <c r="X143" s="40" t="str">
        <f>IF(AND(NOT(M143="Five"),AA143="Yes",U143="Yes",OR(T143="Email",T143="Yes"),O143="No"),"Yes","No")</f>
        <v>Yes</v>
      </c>
      <c r="Y143" s="39" t="s">
        <v>93</v>
      </c>
      <c r="Z143" s="39" t="s">
        <v>94</v>
      </c>
      <c r="AA143" s="40" t="s">
        <v>93</v>
      </c>
      <c r="AB143" s="38"/>
      <c r="AC143" s="39" t="s">
        <v>93</v>
      </c>
      <c r="AD143" s="39"/>
      <c r="AE143" s="39"/>
      <c r="AF143" s="39"/>
      <c r="AG143" s="39"/>
      <c r="AH143" s="40"/>
      <c r="AI143" s="38" t="s">
        <v>95</v>
      </c>
      <c r="AJ143" s="39" t="s">
        <v>94</v>
      </c>
      <c r="AK143" s="38"/>
      <c r="AL143" s="40"/>
      <c r="AM143" s="38"/>
      <c r="AN143" s="39"/>
      <c r="AO143" s="39" t="s">
        <v>105</v>
      </c>
      <c r="AP143" s="39" t="s">
        <v>106</v>
      </c>
      <c r="AQ143" s="40" t="s">
        <v>106</v>
      </c>
      <c r="AR143" s="39" t="n">
        <v>3</v>
      </c>
      <c r="AS143" s="39" t="n">
        <v>30</v>
      </c>
      <c r="AT143" s="39" t="n">
        <v>108</v>
      </c>
      <c r="AU143" s="39"/>
      <c r="AV143" s="38" t="n">
        <v>3</v>
      </c>
      <c r="AW143" s="40" t="n">
        <v>0</v>
      </c>
      <c r="AX143" s="38" t="n">
        <v>0</v>
      </c>
      <c r="AY143" s="39" t="s">
        <v>96</v>
      </c>
      <c r="AZ143" s="40" t="s">
        <v>97</v>
      </c>
      <c r="BA143" s="43" t="n">
        <v>3.33000000000000007</v>
      </c>
      <c r="BB143" s="43">
        <f>BA143/AR143</f>
        <v>1.1100000000000001</v>
      </c>
      <c r="BC143" s="39" t="s">
        <v>93</v>
      </c>
      <c r="BD143" s="40" t="n">
        <v>10</v>
      </c>
      <c r="BE143" s="38"/>
      <c r="BF143" s="39"/>
      <c r="BG143" s="40"/>
      <c r="BH143" s="38" t="s">
        <v>93</v>
      </c>
      <c r="BI143" s="39" t="s">
        <v>93</v>
      </c>
      <c r="BJ143" s="40" t="s">
        <v>93</v>
      </c>
      <c r="BK143" s="39"/>
      <c r="BL143" s="40" t="s">
        <v>94</v>
      </c>
    </row>
    <row r="144" spans="1:64">
      <c r="A144" s="37" t="s">
        <v>304</v>
      </c>
      <c r="B144" s="38">
        <f>IF(OR(M144="Five"),3,0)+IF(OR(M144="Not Disclosed"),1.5,0)+IF(OR(M144="Nine",M144="Fourteen",M144="See Note",M144="Cooperative"),1,0)+IF(OR(N144="Yes"),2,0)+IF(OR(N144="Not Disclosed"),1.5,0)+IF(OR(N144="Owned"),1,0)</f>
        <v>3</v>
      </c>
      <c r="C144" s="39">
        <f>COUNTIF(P144:S144,"Yes")+(0.5*COUNTIF(P144:S144,""))+(0.5*COUNTIF(P144:S144,"See Note"))+(3*COUNTIF(O144,"Yes"))</f>
        <v>1</v>
      </c>
      <c r="D144" s="40">
        <f>(3*COUNTIF(T144,"No"))+COUNTIF(U144:V144,"No")</f>
        <v>1</v>
      </c>
      <c r="E144" s="39">
        <f>COUNTIF(Y144,"No")+COUNTIF(Z144,"No")+(0.5*COUNTIF(Z144,"See Note"))+(3*COUNTIF(AA144,"No"))+COUNTIF(AI144,"Yes")+(0.5*COUNTIF(AI144,"Some"))+COUNTIF(AJ144,"Yes")+(0.5*COUNTIF(AJ144,"Some"))</f>
        <v>1</v>
      </c>
      <c r="F144" s="39">
        <f>(IF(OR(AN144="MPPE-128",AN144="Blowfish-64"),1,(IF(OR(AN144="See Note",AN144="Blowfish-128"),0.5,IF(OR(AN144="AES-128",AN144="AES-160",AN144="AES-192",AN144="AES-256"),0,0)))+(IF(OR(AO144="MPPE-128",AO144="Blowfish-64"),2,(IF(OR(AO144="See Note",AO144="Blowfish-128",AO144=""),1,IF(OR(AO144="AES-128",AO144="AES-160",AO144="AES-192",AO144="AES-256"),0,0)))))))+IF(OR(AP144="MS-CHAPv2",AP144="RSA-RC4",AP144="RSA-1024"),1,IF(OR(AP144="See Note",AP144=""),0.5,IF(OR(AP144="RSA-4096",AP144="RSA-2048",AP144="DH-2048",AP144="CA-4096"),0,0)))+IF(OR(AQ144="MS-CHAPv2",AQ144="RSA-RC4",AQ144="RSA-1024"),2,IF(OR(AQ144="See Note",AQ144=""),1,IF(OR(AQ144="RSA-4096",AQ144="RSA-2048",AQ144="DH-2048"),0,0)))</f>
        <v>0</v>
      </c>
      <c r="G144" s="39">
        <f>IF(AR144&lt;3,2,0)+IF(AS144&lt;10,1,IF(AS144="",1,0))+IF(AT144&lt;3,2,IF(AT144&lt;10,1,IF(AT144="",1,0)))</f>
        <v>0</v>
      </c>
      <c r="H144" s="38">
        <f>IF(AV144=0,0,IF(AV144&lt;5,1,IF(AV144&lt;10,2,3)))+IF(AW144=0,0,IF(AW144&lt;3,1,IF(AW144&lt;10,2,3)))+IF(AX144=0,0,IF(AX144&lt;5,1,IF(AX144&lt;10,2,3)))+IF(AY144="A",0,IF(AY144="A+",0,IF(AY144="B",1,5)))+IF(AZ144="Self",0,IF(AZ144="CloudFlare",2,IF(AZ144="Incapsula",2,3)))</f>
        <v>3</v>
      </c>
      <c r="I144" s="39">
        <f aca="1">IF(BA144&lt;PricePercentile33,0,IF(BA144&lt;PricePercentile66,1,2))+IF(BB144&lt;ConPricePercentile33,0,IF(BB144&lt;ConPricePercentile66,1,2))+IF(BC144="Free",0,IF(BC144="Yes",0,1))+IF(BD144="Free",0,IF(BD144&gt;29,0,IF(BD144&gt;13,1,IF(BD144&gt;6,2,3))))</f>
        <v>4</v>
      </c>
      <c r="J144" s="40">
        <f>IF(BE144="Yes",1,0)+IF(BF144="Yes",1,0)+IF(BG144="Yes",1,0)+IF(BH144="No",1,IF(BH144="",0,IF(BH144="Some",0.5,0)))+IF(BI144="No",1,IF(BI144="",0,IF(BI144="Some",0.5,0)))+IF(BJ144="No",1,IF(BJ144="",0,IF(BJ144="Some",0.5,0)))+IF(BK144="",0,1)+IF(BL144="",0,1)</f>
        <v>3</v>
      </c>
      <c r="K144" s="41"/>
      <c r="L144" s="42" t="s">
        <v>128</v>
      </c>
      <c r="M144" s="38" t="str">
        <f>IF(OR(L144="USA",L144="UK",L144="Canada",L144="Australia",L144="New Zealand"),"Five",(IF(OR(L144="Denmark",L144="France",L144="Netherlands",L144="Norway"),"Nine",IF(OR(L144="Belgium",L144="Germany",L144="Italy",L144="Spain",L144="Sweden"),"Fourteen",IF(L144="","Not Disclosed",IF(OR(L144="British Virgin Islands",L144="Gibraltar",L144="British Indian Ocean",L144="Barbados"),"See Note","No"))))))</f>
        <v>Five</v>
      </c>
      <c r="N144" s="40" t="s">
        <v>94</v>
      </c>
      <c r="O144" s="39" t="s">
        <v>94</v>
      </c>
      <c r="P144" s="40" t="s">
        <v>94</v>
      </c>
      <c r="Q144" s="38" t="s">
        <v>94</v>
      </c>
      <c r="R144" s="39" t="s">
        <v>93</v>
      </c>
      <c r="S144" s="39" t="s">
        <v>94</v>
      </c>
      <c r="T144" s="38" t="s">
        <v>100</v>
      </c>
      <c r="U144" s="39" t="s">
        <v>93</v>
      </c>
      <c r="V144" s="39" t="s">
        <v>94</v>
      </c>
      <c r="W144" s="39" t="s">
        <v>93</v>
      </c>
      <c r="X144" s="40" t="str">
        <f>IF(AND(NOT(M144="Five"),AA144="Yes",U144="Yes",OR(T144="Email",T144="Yes"),O144="No"),"Yes","No")</f>
        <v>No</v>
      </c>
      <c r="Y144" s="39" t="s">
        <v>93</v>
      </c>
      <c r="Z144" s="39" t="s">
        <v>93</v>
      </c>
      <c r="AA144" s="40" t="s">
        <v>93</v>
      </c>
      <c r="AB144" s="38"/>
      <c r="AC144" s="39"/>
      <c r="AD144" s="39" t="s">
        <v>93</v>
      </c>
      <c r="AE144" s="39" t="s">
        <v>93</v>
      </c>
      <c r="AF144" s="39"/>
      <c r="AG144" s="39"/>
      <c r="AH144" s="40"/>
      <c r="AI144" s="38" t="s">
        <v>94</v>
      </c>
      <c r="AJ144" s="39" t="s">
        <v>93</v>
      </c>
      <c r="AK144" s="38"/>
      <c r="AL144" s="40"/>
      <c r="AM144" s="38"/>
      <c r="AN144" s="39" t="s">
        <v>105</v>
      </c>
      <c r="AO144" s="39" t="s">
        <v>105</v>
      </c>
      <c r="AP144" s="39" t="s">
        <v>106</v>
      </c>
      <c r="AQ144" s="40" t="s">
        <v>106</v>
      </c>
      <c r="AR144" s="39" t="n">
        <v>5</v>
      </c>
      <c r="AS144" s="39" t="n">
        <v>18</v>
      </c>
      <c r="AT144" s="39" t="n">
        <v>20</v>
      </c>
      <c r="AU144" s="39" t="s">
        <v>93</v>
      </c>
      <c r="AV144" s="38" t="n">
        <v>3</v>
      </c>
      <c r="AW144" s="40" t="n">
        <v>1</v>
      </c>
      <c r="AX144" s="38" t="n">
        <v>3</v>
      </c>
      <c r="AY144" s="39" t="s">
        <v>102</v>
      </c>
      <c r="AZ144" s="40" t="s">
        <v>97</v>
      </c>
      <c r="BA144" s="43" t="n">
        <v>4.99000000000000021</v>
      </c>
      <c r="BB144" s="43">
        <f>BA144/AR144</f>
        <v>0.998000000000000043</v>
      </c>
      <c r="BC144" s="39" t="s">
        <v>93</v>
      </c>
      <c r="BD144" s="40" t="n">
        <v>0</v>
      </c>
      <c r="BE144" s="38"/>
      <c r="BF144" s="39"/>
      <c r="BG144" s="40" t="s">
        <v>93</v>
      </c>
      <c r="BH144" s="38" t="s">
        <v>93</v>
      </c>
      <c r="BI144" s="39" t="s">
        <v>93</v>
      </c>
      <c r="BJ144" s="40" t="s">
        <v>93</v>
      </c>
      <c r="BK144" s="39" t="s">
        <v>94</v>
      </c>
      <c r="BL144" s="40" t="s">
        <v>94</v>
      </c>
    </row>
    <row r="145" spans="1:64">
      <c r="A145" s="37" t="s">
        <v>305</v>
      </c>
      <c r="B145" s="38">
        <f>IF(OR(M145="Five"),3,0)+IF(OR(M145="Not Disclosed"),1.5,0)+IF(OR(M145="Nine",M145="Fourteen",M145="See Note",M145="Cooperative"),1,0)+IF(OR(N145="Yes"),2,0)+IF(OR(N145="Not Disclosed"),1.5,0)+IF(OR(N145="Owned"),1,0)</f>
        <v>5</v>
      </c>
      <c r="C145" s="39">
        <f>COUNTIF(P145:S145,"Yes")+(0.5*COUNTIF(P145:S145,""))+(0.5*COUNTIF(P145:S145,"See Note"))+(3*COUNTIF(O145,"Yes"))</f>
        <v>2</v>
      </c>
      <c r="D145" s="40">
        <f>(3*COUNTIF(T145,"No"))+COUNTIF(U145:V145,"No")</f>
        <v>2</v>
      </c>
      <c r="E145" s="39">
        <f>COUNTIF(Y145,"No")+COUNTIF(Z145,"No")+(0.5*COUNTIF(Z145,"See Note"))+(3*COUNTIF(AA145,"No"))+COUNTIF(AI145,"Yes")+(0.5*COUNTIF(AI145,"Some"))+COUNTIF(AJ145,"Yes")+(0.5*COUNTIF(AJ145,"Some"))</f>
        <v>2</v>
      </c>
      <c r="F145" s="39">
        <f>(IF(OR(AN145="MPPE-128",AN145="Blowfish-64"),1,(IF(OR(AN145="See Note",AN145="Blowfish-128"),0.5,IF(OR(AN145="AES-128",AN145="AES-160",AN145="AES-192",AN145="AES-256"),0,0)))+(IF(OR(AO145="MPPE-128",AO145="Blowfish-64"),2,(IF(OR(AO145="See Note",AO145="Blowfish-128",AO145=""),1,IF(OR(AO145="AES-128",AO145="AES-160",AO145="AES-192",AO145="AES-256"),0,0)))))))+IF(OR(AP145="MS-CHAPv2",AP145="RSA-RC4",AP145="RSA-1024"),1,IF(OR(AP145="See Note",AP145=""),0.5,IF(OR(AP145="RSA-4096",AP145="RSA-2048",AP145="DH-2048",AP145="CA-4096"),0,0)))+IF(OR(AQ145="MS-CHAPv2",AQ145="RSA-RC4",AQ145="RSA-1024"),2,IF(OR(AQ145="See Note",AQ145=""),1,IF(OR(AQ145="RSA-4096",AQ145="RSA-2048",AQ145="DH-2048"),0,0)))</f>
        <v>2</v>
      </c>
      <c r="G145" s="39">
        <f>IF(AR145&lt;3,2,0)+IF(AS145&lt;10,1,IF(AS145="",1,0))+IF(AT145&lt;3,2,IF(AT145&lt;10,1,IF(AT145="",1,0)))</f>
        <v>1</v>
      </c>
      <c r="H145" s="38">
        <f>IF(AV145=0,0,IF(AV145&lt;5,1,IF(AV145&lt;10,2,3)))+IF(AW145=0,0,IF(AW145&lt;3,1,IF(AW145&lt;10,2,3)))+IF(AX145=0,0,IF(AX145&lt;5,1,IF(AX145&lt;10,2,3)))+IF(AY145="A",0,IF(AY145="A+",0,IF(AY145="B",1,5)))+IF(AZ145="Self",0,IF(AZ145="CloudFlare",2,IF(AZ145="Incapsula",2,3)))</f>
        <v>2</v>
      </c>
      <c r="I145" s="39">
        <f aca="1">IF(BA145&lt;PricePercentile33,0,IF(BA145&lt;PricePercentile66,1,2))+IF(BB145&lt;ConPricePercentile33,0,IF(BB145&lt;ConPricePercentile66,1,2))+IF(BC145="Free",0,IF(BC145="Yes",0,1))+IF(BD145="Free",0,IF(BD145&gt;29,0,IF(BD145&gt;13,1,IF(BD145&gt;6,2,3))))</f>
        <v>4</v>
      </c>
      <c r="J145" s="40">
        <f>IF(BE145="Yes",1,0)+IF(BF145="Yes",1,0)+IF(BG145="Yes",1,0)+IF(BH145="No",1,IF(BH145="",0,IF(BH145="Some",0.5,0)))+IF(BI145="No",1,IF(BI145="",0,IF(BI145="Some",0.5,0)))+IF(BJ145="No",1,IF(BJ145="",0,IF(BJ145="Some",0.5,0)))+IF(BK145="",0,1)+IF(BL145="",0,1)</f>
        <v>0</v>
      </c>
      <c r="K145" s="41"/>
      <c r="L145" s="42" t="s">
        <v>92</v>
      </c>
      <c r="M145" s="38" t="str">
        <f>IF(OR(L145="USA",L145="UK",L145="Canada",L145="Australia",L145="New Zealand"),"Five",(IF(OR(L145="Denmark",L145="France",L145="Netherlands",L145="Norway"),"Nine",IF(OR(L145="Belgium",L145="Germany",L145="Italy",L145="Spain",L145="Sweden"),"Fourteen",IF(L145="","Not Disclosed",IF(OR(L145="British Virgin Islands",L145="Gibraltar",L145="British Indian Ocean",L145="Barbados"),"See Note","No"))))))</f>
        <v>Five</v>
      </c>
      <c r="N145" s="40" t="s">
        <v>93</v>
      </c>
      <c r="O145" s="39" t="s">
        <v>94</v>
      </c>
      <c r="P145" s="40"/>
      <c r="Q145" s="38"/>
      <c r="R145" s="39"/>
      <c r="S145" s="39"/>
      <c r="T145" s="38" t="s">
        <v>100</v>
      </c>
      <c r="U145" s="39" t="s">
        <v>94</v>
      </c>
      <c r="V145" s="39" t="s">
        <v>94</v>
      </c>
      <c r="W145" s="39" t="s">
        <v>94</v>
      </c>
      <c r="X145" s="40" t="str">
        <f>IF(AND(NOT(M145="Five"),AA145="Yes",U145="Yes",OR(T145="Email",T145="Yes"),O145="No"),"Yes","No")</f>
        <v>No</v>
      </c>
      <c r="Y145" s="39" t="s">
        <v>94</v>
      </c>
      <c r="Z145" s="39" t="s">
        <v>94</v>
      </c>
      <c r="AA145" s="40" t="s">
        <v>93</v>
      </c>
      <c r="AB145" s="38"/>
      <c r="AC145" s="39"/>
      <c r="AD145" s="39"/>
      <c r="AE145" s="39" t="s">
        <v>93</v>
      </c>
      <c r="AF145" s="39"/>
      <c r="AG145" s="39"/>
      <c r="AH145" s="40"/>
      <c r="AI145" s="38" t="s">
        <v>94</v>
      </c>
      <c r="AJ145" s="39"/>
      <c r="AK145" s="38" t="n">
        <v>86.2399999999999949</v>
      </c>
      <c r="AL145" s="40" t="n">
        <v>20.629999999999999</v>
      </c>
      <c r="AM145" s="38"/>
      <c r="AN145" s="39" t="s">
        <v>137</v>
      </c>
      <c r="AO145" s="39" t="s">
        <v>105</v>
      </c>
      <c r="AP145" s="39" t="s">
        <v>101</v>
      </c>
      <c r="AQ145" s="40" t="s">
        <v>101</v>
      </c>
      <c r="AR145" s="39" t="n">
        <v>5</v>
      </c>
      <c r="AS145" s="39" t="n">
        <v>9</v>
      </c>
      <c r="AT145" s="39" t="n">
        <v>15</v>
      </c>
      <c r="AU145" s="39" t="s">
        <v>93</v>
      </c>
      <c r="AV145" s="38" t="n">
        <v>1</v>
      </c>
      <c r="AW145" s="40" t="n">
        <v>0</v>
      </c>
      <c r="AX145" s="38" t="n">
        <v>4</v>
      </c>
      <c r="AY145" s="39" t="s">
        <v>96</v>
      </c>
      <c r="AZ145" s="40" t="s">
        <v>97</v>
      </c>
      <c r="BA145" s="43" t="n">
        <v>5</v>
      </c>
      <c r="BB145" s="43">
        <f>BA145/AR145</f>
        <v>1</v>
      </c>
      <c r="BC145" s="39" t="s">
        <v>93</v>
      </c>
      <c r="BD145" s="40" t="n">
        <v>3</v>
      </c>
      <c r="BE145" s="38"/>
      <c r="BF145" s="39"/>
      <c r="BG145" s="40"/>
      <c r="BH145" s="38"/>
      <c r="BI145" s="39"/>
      <c r="BJ145" s="40"/>
      <c r="BK145" s="39"/>
      <c r="BL145" s="40"/>
    </row>
    <row r="146" spans="1:64">
      <c r="A146" s="37" t="s">
        <v>306</v>
      </c>
      <c r="B146" s="38">
        <f>IF(OR(M146="Five"),3,0)+IF(OR(M146="Not Disclosed"),1.5,0)+IF(OR(M146="Nine",M146="Fourteen",M146="See Note",M146="Cooperative"),1,0)+IF(OR(N146="Yes"),2,0)+IF(OR(N146="Not Disclosed"),1.5,0)+IF(OR(N146="Owned"),1,0)</f>
        <v>5</v>
      </c>
      <c r="C146" s="39">
        <f>COUNTIF(P146:S146,"Yes")+(0.5*COUNTIF(P146:S146,""))+(0.5*COUNTIF(P146:S146,"See Note"))+(3*COUNTIF(O146,"Yes"))</f>
        <v>2</v>
      </c>
      <c r="D146" s="40">
        <f>(3*COUNTIF(T146,"No"))+COUNTIF(U146:V146,"No")</f>
        <v>2</v>
      </c>
      <c r="E146" s="39">
        <f>COUNTIF(Y146,"No")+COUNTIF(Z146,"No")+(0.5*COUNTIF(Z146,"See Note"))+(3*COUNTIF(AA146,"No"))+COUNTIF(AI146,"Yes")+(0.5*COUNTIF(AI146,"Some"))+COUNTIF(AJ146,"Yes")+(0.5*COUNTIF(AJ146,"Some"))</f>
        <v>5</v>
      </c>
      <c r="F146" s="39">
        <f>(IF(OR(AN146="MPPE-128",AN146="Blowfish-64"),1,(IF(OR(AN146="See Note",AN146="Blowfish-128"),0.5,IF(OR(AN146="AES-128",AN146="AES-160",AN146="AES-192",AN146="AES-256"),0,0)))+(IF(OR(AO146="MPPE-128",AO146="Blowfish-64"),2,(IF(OR(AO146="See Note",AO146="Blowfish-128",AO146=""),1,IF(OR(AO146="AES-128",AO146="AES-160",AO146="AES-192",AO146="AES-256"),0,0)))))))+IF(OR(AP146="MS-CHAPv2",AP146="RSA-RC4",AP146="RSA-1024"),1,IF(OR(AP146="See Note",AP146=""),0.5,IF(OR(AP146="RSA-4096",AP146="RSA-2048",AP146="DH-2048",AP146="CA-4096"),0,0)))+IF(OR(AQ146="MS-CHAPv2",AQ146="RSA-RC4",AQ146="RSA-1024"),2,IF(OR(AQ146="See Note",AQ146=""),1,IF(OR(AQ146="RSA-4096",AQ146="RSA-2048",AQ146="DH-2048"),0,0)))</f>
        <v>2.5</v>
      </c>
      <c r="G146" s="39">
        <f>IF(AR146&lt;3,2,0)+IF(AS146&lt;10,1,IF(AS146="",1,0))+IF(AT146&lt;3,2,IF(AT146&lt;10,1,IF(AT146="",1,0)))</f>
        <v>5</v>
      </c>
      <c r="H146" s="38">
        <f>IF(AV146=0,0,IF(AV146&lt;5,1,IF(AV146&lt;10,2,3)))+IF(AW146=0,0,IF(AW146&lt;3,1,IF(AW146&lt;10,2,3)))+IF(AX146=0,0,IF(AX146&lt;5,1,IF(AX146&lt;10,2,3)))+IF(AY146="A",0,IF(AY146="A+",0,IF(AY146="B",1,5)))+IF(AZ146="Self",0,IF(AZ146="CloudFlare",2,IF(AZ146="Incapsula",2,3)))</f>
        <v>2</v>
      </c>
      <c r="I146" s="39">
        <f aca="1">IF(BA146&lt;PricePercentile33,0,IF(BA146&lt;PricePercentile66,1,2))+IF(BB146&lt;ConPricePercentile33,0,IF(BB146&lt;ConPricePercentile66,1,2))+IF(BC146="Free",0,IF(BC146="Yes",0,1))+IF(BD146="Free",0,IF(BD146&gt;29,0,IF(BD146&gt;13,1,IF(BD146&gt;6,2,3))))</f>
        <v>7</v>
      </c>
      <c r="J146" s="40">
        <f>IF(BE146="Yes",1,0)+IF(BF146="Yes",1,0)+IF(BG146="Yes",1,0)+IF(BH146="No",1,IF(BH146="",0,IF(BH146="Some",0.5,0)))+IF(BI146="No",1,IF(BI146="",0,IF(BI146="Some",0.5,0)))+IF(BJ146="No",1,IF(BJ146="",0,IF(BJ146="Some",0.5,0)))+IF(BK146="",0,1)+IF(BL146="",0,1)</f>
        <v>0</v>
      </c>
      <c r="K146" s="41"/>
      <c r="L146" s="42" t="s">
        <v>181</v>
      </c>
      <c r="M146" s="38" t="str">
        <f>IF(OR(L146="USA",L146="UK",L146="Canada",L146="Australia",L146="New Zealand"),"Five",(IF(OR(L146="Denmark",L146="France",L146="Netherlands",L146="Norway"),"Nine",IF(OR(L146="Belgium",L146="Germany",L146="Italy",L146="Spain",L146="Sweden"),"Fourteen",IF(L146="","Not Disclosed",IF(OR(L146="British Virgin Islands",L146="Gibraltar",L146="British Indian Ocean",L146="Barbados"),"See Note","No"))))))</f>
        <v>Five</v>
      </c>
      <c r="N146" s="40" t="s">
        <v>93</v>
      </c>
      <c r="O146" s="39"/>
      <c r="P146" s="40"/>
      <c r="Q146" s="38"/>
      <c r="R146" s="39"/>
      <c r="S146" s="39"/>
      <c r="T146" s="38" t="s">
        <v>100</v>
      </c>
      <c r="U146" s="39" t="s">
        <v>94</v>
      </c>
      <c r="V146" s="39" t="s">
        <v>94</v>
      </c>
      <c r="W146" s="39" t="s">
        <v>94</v>
      </c>
      <c r="X146" s="40" t="str">
        <f>IF(AND(NOT(M146="Five"),AA146="Yes",U146="Yes",OR(T146="Email",T146="Yes"),O146="No"),"Yes","No")</f>
        <v>No</v>
      </c>
      <c r="Y146" s="39" t="s">
        <v>94</v>
      </c>
      <c r="Z146" s="39" t="s">
        <v>94</v>
      </c>
      <c r="AA146" s="40" t="s">
        <v>94</v>
      </c>
      <c r="AB146" s="38"/>
      <c r="AC146" s="39"/>
      <c r="AD146" s="39"/>
      <c r="AE146" s="39"/>
      <c r="AF146" s="39"/>
      <c r="AG146" s="39"/>
      <c r="AH146" s="40"/>
      <c r="AI146" s="38"/>
      <c r="AJ146" s="39"/>
      <c r="AK146" s="38"/>
      <c r="AL146" s="40"/>
      <c r="AM146" s="38"/>
      <c r="AN146" s="39"/>
      <c r="AO146" s="39"/>
      <c r="AP146" s="39"/>
      <c r="AQ146" s="40"/>
      <c r="AR146" s="39" t="n">
        <v>1</v>
      </c>
      <c r="AS146" s="39"/>
      <c r="AT146" s="39"/>
      <c r="AU146" s="39"/>
      <c r="AV146" s="38" t="n">
        <v>1</v>
      </c>
      <c r="AW146" s="40" t="n">
        <v>0</v>
      </c>
      <c r="AX146" s="38" t="n">
        <v>2</v>
      </c>
      <c r="AY146" s="39" t="s">
        <v>102</v>
      </c>
      <c r="AZ146" s="40" t="s">
        <v>97</v>
      </c>
      <c r="BA146" s="43" t="n">
        <v>4.98000000000000043</v>
      </c>
      <c r="BB146" s="43">
        <f>BA146/AR146</f>
        <v>4.98000000000000043</v>
      </c>
      <c r="BC146" s="39" t="s">
        <v>94</v>
      </c>
      <c r="BD146" s="40" t="n">
        <v>0</v>
      </c>
      <c r="BE146" s="38"/>
      <c r="BF146" s="39"/>
      <c r="BG146" s="40"/>
      <c r="BH146" s="38"/>
      <c r="BI146" s="39"/>
      <c r="BJ146" s="40"/>
      <c r="BK146" s="39"/>
      <c r="BL146" s="40"/>
    </row>
    <row r="147" spans="1:64">
      <c r="A147" s="37" t="s">
        <v>307</v>
      </c>
      <c r="B147" s="38">
        <f>IF(OR(M147="Five"),3,0)+IF(OR(M147="Not Disclosed"),1.5,0)+IF(OR(M147="Nine",M147="Fourteen",M147="See Note",M147="Cooperative"),1,0)+IF(OR(N147="Yes"),2,0)+IF(OR(N147="Not Disclosed"),1.5,0)+IF(OR(N147="Owned"),1,0)</f>
        <v>2</v>
      </c>
      <c r="C147" s="39">
        <f>COUNTIF(P147:S147,"Yes")+(0.5*COUNTIF(P147:S147,""))+(0.5*COUNTIF(P147:S147,"See Note"))+(3*COUNTIF(O147,"Yes"))</f>
        <v>2</v>
      </c>
      <c r="D147" s="40">
        <f>(3*COUNTIF(T147,"No"))+COUNTIF(U147:V147,"No")</f>
        <v>5</v>
      </c>
      <c r="E147" s="39">
        <f>COUNTIF(Y147,"No")+COUNTIF(Z147,"No")+(0.5*COUNTIF(Z147,"See Note"))+(3*COUNTIF(AA147,"No"))+COUNTIF(AI147,"Yes")+(0.5*COUNTIF(AI147,"Some"))+COUNTIF(AJ147,"Yes")+(0.5*COUNTIF(AJ147,"Some"))</f>
        <v>4</v>
      </c>
      <c r="F147" s="39">
        <f>(IF(OR(AN147="MPPE-128",AN147="Blowfish-64"),1,(IF(OR(AN147="See Note",AN147="Blowfish-128"),0.5,IF(OR(AN147="AES-128",AN147="AES-160",AN147="AES-192",AN147="AES-256"),0,0)))+(IF(OR(AO147="MPPE-128",AO147="Blowfish-64"),2,(IF(OR(AO147="See Note",AO147="Blowfish-128",AO147=""),1,IF(OR(AO147="AES-128",AO147="AES-160",AO147="AES-192",AO147="AES-256"),0,0)))))))+IF(OR(AP147="MS-CHAPv2",AP147="RSA-RC4",AP147="RSA-1024"),1,IF(OR(AP147="See Note",AP147=""),0.5,IF(OR(AP147="RSA-4096",AP147="RSA-2048",AP147="DH-2048",AP147="CA-4096"),0,0)))+IF(OR(AQ147="MS-CHAPv2",AQ147="RSA-RC4",AQ147="RSA-1024"),2,IF(OR(AQ147="See Note",AQ147=""),1,IF(OR(AQ147="RSA-4096",AQ147="RSA-2048",AQ147="DH-2048"),0,0)))</f>
        <v>2.5</v>
      </c>
      <c r="G147" s="39">
        <f>IF(AR147&lt;3,2,0)+IF(AS147&lt;10,1,IF(AS147="",1,0))+IF(AT147&lt;3,2,IF(AT147&lt;10,1,IF(AT147="",1,0)))</f>
        <v>5</v>
      </c>
      <c r="H147" s="38">
        <f>IF(AV147=0,0,IF(AV147&lt;5,1,IF(AV147&lt;10,2,3)))+IF(AW147=0,0,IF(AW147&lt;3,1,IF(AW147&lt;10,2,3)))+IF(AX147=0,0,IF(AX147&lt;5,1,IF(AX147&lt;10,2,3)))+IF(AY147="A",0,IF(AY147="A+",0,IF(AY147="B",1,5)))+IF(AZ147="Self",0,IF(AZ147="CloudFlare",2,IF(AZ147="Incapsula",2,3)))</f>
        <v>10</v>
      </c>
      <c r="I147" s="39">
        <f aca="1">IF(BA147&lt;PricePercentile33,0,IF(BA147&lt;PricePercentile66,1,2))+IF(BB147&lt;ConPricePercentile33,0,IF(BB147&lt;ConPricePercentile66,1,2))+IF(BC147="Free",0,IF(BC147="Yes",0,1))+IF(BD147="Free",0,IF(BD147&gt;29,0,IF(BD147&gt;13,1,IF(BD147&gt;6,2,3))))</f>
        <v>6</v>
      </c>
      <c r="J147" s="40">
        <f>IF(BE147="Yes",1,0)+IF(BF147="Yes",1,0)+IF(BG147="Yes",1,0)+IF(BH147="No",1,IF(BH147="",0,IF(BH147="Some",0.5,0)))+IF(BI147="No",1,IF(BI147="",0,IF(BI147="Some",0.5,0)))+IF(BJ147="No",1,IF(BJ147="",0,IF(BJ147="Some",0.5,0)))+IF(BK147="",0,1)+IF(BL147="",0,1)</f>
        <v>3.5</v>
      </c>
      <c r="K147" s="41"/>
      <c r="L147" s="42" t="s">
        <v>162</v>
      </c>
      <c r="M147" s="38" t="str">
        <f>IF(OR(L147="USA",L147="UK",L147="Canada",L147="Australia",L147="New Zealand"),"Five",(IF(OR(L147="Denmark",L147="France",L147="Netherlands",L147="Norway"),"Nine",IF(OR(L147="Belgium",L147="Germany",L147="Italy",L147="Spain",L147="Sweden"),"Fourteen",IF(L147="","Not Disclosed",IF(OR(L147="British Virgin Islands",L147="Gibraltar",L147="British Indian Ocean",L147="Barbados"),"See Note","No"))))))</f>
        <v>See Note</v>
      </c>
      <c r="N147" s="40" t="s">
        <v>163</v>
      </c>
      <c r="O147" s="39"/>
      <c r="P147" s="40"/>
      <c r="Q147" s="38"/>
      <c r="R147" s="39"/>
      <c r="S147" s="39"/>
      <c r="T147" s="38" t="s">
        <v>94</v>
      </c>
      <c r="U147" s="39" t="s">
        <v>94</v>
      </c>
      <c r="V147" s="39" t="s">
        <v>94</v>
      </c>
      <c r="W147" s="39" t="s">
        <v>94</v>
      </c>
      <c r="X147" s="40" t="str">
        <f>IF(AND(NOT(M147="Five"),AA147="Yes",U147="Yes",OR(T147="Email",T147="Yes"),O147="No"),"Yes","No")</f>
        <v>No</v>
      </c>
      <c r="Y147" s="39" t="s">
        <v>93</v>
      </c>
      <c r="Z147" s="39" t="s">
        <v>94</v>
      </c>
      <c r="AA147" s="40" t="s">
        <v>94</v>
      </c>
      <c r="AB147" s="38"/>
      <c r="AC147" s="39"/>
      <c r="AD147" s="39"/>
      <c r="AE147" s="39"/>
      <c r="AF147" s="39"/>
      <c r="AG147" s="39"/>
      <c r="AH147" s="40"/>
      <c r="AI147" s="38"/>
      <c r="AJ147" s="39"/>
      <c r="AK147" s="38"/>
      <c r="AL147" s="40"/>
      <c r="AM147" s="38"/>
      <c r="AN147" s="39"/>
      <c r="AO147" s="39"/>
      <c r="AP147" s="39"/>
      <c r="AQ147" s="40"/>
      <c r="AR147" s="39" t="n">
        <v>1</v>
      </c>
      <c r="AS147" s="39"/>
      <c r="AT147" s="39"/>
      <c r="AU147" s="39"/>
      <c r="AV147" s="38" t="n">
        <v>34</v>
      </c>
      <c r="AW147" s="40" t="n">
        <v>13</v>
      </c>
      <c r="AX147" s="38" t="n">
        <v>35</v>
      </c>
      <c r="AY147" s="39" t="s">
        <v>114</v>
      </c>
      <c r="AZ147" s="40" t="s">
        <v>97</v>
      </c>
      <c r="BA147" s="43" t="n">
        <v>4.16000000000000014</v>
      </c>
      <c r="BB147" s="43">
        <f>BA147/AR147</f>
        <v>4.16000000000000014</v>
      </c>
      <c r="BC147" s="39" t="s">
        <v>94</v>
      </c>
      <c r="BD147" s="40" t="n">
        <v>0</v>
      </c>
      <c r="BE147" s="38"/>
      <c r="BF147" s="39" t="s">
        <v>93</v>
      </c>
      <c r="BG147" s="40"/>
      <c r="BH147" s="38" t="s">
        <v>94</v>
      </c>
      <c r="BI147" s="39" t="s">
        <v>95</v>
      </c>
      <c r="BJ147" s="40" t="s">
        <v>94</v>
      </c>
      <c r="BK147" s="39"/>
      <c r="BL147" s="40"/>
    </row>
    <row r="148" spans="1:64">
      <c r="A148" s="37" t="s">
        <v>308</v>
      </c>
      <c r="B148" s="38">
        <f>IF(OR(M148="Five"),3,0)+IF(OR(M148="Not Disclosed"),1.5,0)+IF(OR(M148="Nine",M148="Fourteen",M148="See Note",M148="Cooperative"),1,0)+IF(OR(N148="Yes"),2,0)+IF(OR(N148="Not Disclosed"),1.5,0)+IF(OR(N148="Owned"),1,0)</f>
        <v>1</v>
      </c>
      <c r="C148" s="39">
        <f>COUNTIF(P148:S148,"Yes")+(0.5*COUNTIF(P148:S148,""))+(0.5*COUNTIF(P148:S148,"See Note"))+(3*COUNTIF(O148,"Yes"))</f>
        <v>3.5</v>
      </c>
      <c r="D148" s="40">
        <f>(3*COUNTIF(T148,"No"))+COUNTIF(U148:V148,"No")</f>
        <v>5</v>
      </c>
      <c r="E148" s="39">
        <f>COUNTIF(Y148,"No")+COUNTIF(Z148,"No")+(0.5*COUNTIF(Z148,"See Note"))+(3*COUNTIF(AA148,"No"))+COUNTIF(AI148,"Yes")+(0.5*COUNTIF(AI148,"Some"))+COUNTIF(AJ148,"Yes")+(0.5*COUNTIF(AJ148,"Some"))</f>
        <v>2.5</v>
      </c>
      <c r="F148" s="39">
        <f>(IF(OR(AN148="MPPE-128",AN148="Blowfish-64"),1,(IF(OR(AN148="See Note",AN148="Blowfish-128"),0.5,IF(OR(AN148="AES-128",AN148="AES-160",AN148="AES-192",AN148="AES-256"),0,0)))+(IF(OR(AO148="MPPE-128",AO148="Blowfish-64"),2,(IF(OR(AO148="See Note",AO148="Blowfish-128",AO148=""),1,IF(OR(AO148="AES-128",AO148="AES-160",AO148="AES-192",AO148="AES-256"),0,0)))))))+IF(OR(AP148="MS-CHAPv2",AP148="RSA-RC4",AP148="RSA-1024"),1,IF(OR(AP148="See Note",AP148=""),0.5,IF(OR(AP148="RSA-4096",AP148="RSA-2048",AP148="DH-2048",AP148="CA-4096"),0,0)))+IF(OR(AQ148="MS-CHAPv2",AQ148="RSA-RC4",AQ148="RSA-1024"),2,IF(OR(AQ148="See Note",AQ148=""),1,IF(OR(AQ148="RSA-4096",AQ148="RSA-2048",AQ148="DH-2048"),0,0)))</f>
        <v>2.5</v>
      </c>
      <c r="G148" s="39">
        <f>IF(AR148&lt;3,2,0)+IF(AS148&lt;10,1,IF(AS148="",1,0))+IF(AT148&lt;3,2,IF(AT148&lt;10,1,IF(AT148="",1,0)))</f>
        <v>3</v>
      </c>
      <c r="H148" s="38">
        <f>IF(AV148=0,0,IF(AV148&lt;5,1,IF(AV148&lt;10,2,3)))+IF(AW148=0,0,IF(AW148&lt;3,1,IF(AW148&lt;10,2,3)))+IF(AX148=0,0,IF(AX148&lt;5,1,IF(AX148&lt;10,2,3)))+IF(AY148="A",0,IF(AY148="A+",0,IF(AY148="B",1,5)))+IF(AZ148="Self",0,IF(AZ148="CloudFlare",2,IF(AZ148="Incapsula",2,3)))</f>
        <v>10</v>
      </c>
      <c r="I148" s="39">
        <f aca="1">IF(BA148&lt;PricePercentile33,0,IF(BA148&lt;PricePercentile66,1,2))+IF(BB148&lt;ConPricePercentile33,0,IF(BB148&lt;ConPricePercentile66,1,2))+IF(BC148="Free",0,IF(BC148="Yes",0,1))+IF(BD148="Free",0,IF(BD148&gt;29,0,IF(BD148&gt;13,1,IF(BD148&gt;6,2,3))))</f>
        <v>5</v>
      </c>
      <c r="J148" s="40">
        <f>IF(BE148="Yes",1,0)+IF(BF148="Yes",1,0)+IF(BG148="Yes",1,0)+IF(BH148="No",1,IF(BH148="",0,IF(BH148="Some",0.5,0)))+IF(BI148="No",1,IF(BI148="",0,IF(BI148="Some",0.5,0)))+IF(BJ148="No",1,IF(BJ148="",0,IF(BJ148="Some",0.5,0)))+IF(BK148="",0,1)+IF(BL148="",0,1)</f>
        <v>0</v>
      </c>
      <c r="K148" s="41"/>
      <c r="L148" s="42" t="s">
        <v>118</v>
      </c>
      <c r="M148" s="38" t="s">
        <v>119</v>
      </c>
      <c r="N148" s="40" t="s">
        <v>94</v>
      </c>
      <c r="O148" s="39" t="s">
        <v>94</v>
      </c>
      <c r="P148" s="40"/>
      <c r="Q148" s="38" t="s">
        <v>93</v>
      </c>
      <c r="R148" s="39" t="s">
        <v>93</v>
      </c>
      <c r="S148" s="39" t="s">
        <v>93</v>
      </c>
      <c r="T148" s="38" t="s">
        <v>94</v>
      </c>
      <c r="U148" s="39" t="s">
        <v>94</v>
      </c>
      <c r="V148" s="39" t="s">
        <v>94</v>
      </c>
      <c r="W148" s="39" t="s">
        <v>94</v>
      </c>
      <c r="X148" s="40" t="str">
        <f>IF(AND(NOT(M148="Five"),AA148="Yes",U148="Yes",OR(T148="Email",T148="Yes"),O148="No"),"Yes","No")</f>
        <v>No</v>
      </c>
      <c r="Y148" s="39" t="s">
        <v>94</v>
      </c>
      <c r="Z148" s="39" t="s">
        <v>94</v>
      </c>
      <c r="AA148" s="40" t="s">
        <v>93</v>
      </c>
      <c r="AB148" s="38"/>
      <c r="AC148" s="39"/>
      <c r="AD148" s="39"/>
      <c r="AE148" s="39"/>
      <c r="AF148" s="39"/>
      <c r="AG148" s="39"/>
      <c r="AH148" s="40"/>
      <c r="AI148" s="38"/>
      <c r="AJ148" s="39" t="s">
        <v>95</v>
      </c>
      <c r="AK148" s="38"/>
      <c r="AL148" s="40"/>
      <c r="AM148" s="38"/>
      <c r="AN148" s="39"/>
      <c r="AO148" s="39"/>
      <c r="AP148" s="39"/>
      <c r="AQ148" s="40"/>
      <c r="AR148" s="39" t="n">
        <v>1</v>
      </c>
      <c r="AS148" s="39" t="n">
        <v>7</v>
      </c>
      <c r="AT148" s="39" t="n">
        <v>21</v>
      </c>
      <c r="AU148" s="39" t="s">
        <v>93</v>
      </c>
      <c r="AV148" s="38" t="n">
        <v>0</v>
      </c>
      <c r="AW148" s="40" t="n">
        <v>0</v>
      </c>
      <c r="AX148" s="38" t="n">
        <v>6</v>
      </c>
      <c r="AY148" s="39" t="s">
        <v>109</v>
      </c>
      <c r="AZ148" s="40" t="s">
        <v>150</v>
      </c>
      <c r="BA148" s="43" t="n">
        <v>4.08999999999999986</v>
      </c>
      <c r="BB148" s="43">
        <f>BA148/AR148</f>
        <v>4.08999999999999986</v>
      </c>
      <c r="BC148" s="39" t="s">
        <v>93</v>
      </c>
      <c r="BD148" s="40" t="n">
        <v>3</v>
      </c>
      <c r="BE148" s="38"/>
      <c r="BF148" s="39"/>
      <c r="BG148" s="40"/>
      <c r="BH148" s="38"/>
      <c r="BI148" s="39"/>
      <c r="BJ148" s="40"/>
      <c r="BK148" s="39"/>
      <c r="BL148" s="40"/>
    </row>
    <row r="149" spans="1:64">
      <c r="A149" s="37" t="s">
        <v>309</v>
      </c>
      <c r="B149" s="38">
        <f>IF(OR(M149="Five"),3,0)+IF(OR(M149="Not Disclosed"),1.5,0)+IF(OR(M149="Nine",M149="Fourteen",M149="See Note",M149="Cooperative"),1,0)+IF(OR(N149="Yes"),2,0)+IF(OR(N149="Not Disclosed"),1.5,0)+IF(OR(N149="Owned"),1,0)</f>
        <v>1</v>
      </c>
      <c r="C149" s="39">
        <f>COUNTIF(P149:S149,"Yes")+(0.5*COUNTIF(P149:S149,""))+(0.5*COUNTIF(P149:S149,"See Note"))+(3*COUNTIF(O149,"Yes"))</f>
        <v>5.5</v>
      </c>
      <c r="D149" s="40">
        <f>(3*COUNTIF(T149,"No"))+COUNTIF(U149:V149,"No")</f>
        <v>5</v>
      </c>
      <c r="E149" s="39">
        <f>COUNTIF(Y149,"No")+COUNTIF(Z149,"No")+(0.5*COUNTIF(Z149,"See Note"))+(3*COUNTIF(AA149,"No"))+COUNTIF(AI149,"Yes")+(0.5*COUNTIF(AI149,"Some"))+COUNTIF(AJ149,"Yes")+(0.5*COUNTIF(AJ149,"Some"))</f>
        <v>1</v>
      </c>
      <c r="F149" s="39">
        <f>(IF(OR(AN149="MPPE-128",AN149="Blowfish-64"),1,(IF(OR(AN149="See Note",AN149="Blowfish-128"),0.5,IF(OR(AN149="AES-128",AN149="AES-160",AN149="AES-192",AN149="AES-256"),0,0)))+(IF(OR(AO149="MPPE-128",AO149="Blowfish-64"),2,(IF(OR(AO149="See Note",AO149="Blowfish-128",AO149=""),1,IF(OR(AO149="AES-128",AO149="AES-160",AO149="AES-192",AO149="AES-256"),0,0)))))))+IF(OR(AP149="MS-CHAPv2",AP149="RSA-RC4",AP149="RSA-1024"),1,IF(OR(AP149="See Note",AP149=""),0.5,IF(OR(AP149="RSA-4096",AP149="RSA-2048",AP149="DH-2048",AP149="CA-4096"),0,0)))+IF(OR(AQ149="MS-CHAPv2",AQ149="RSA-RC4",AQ149="RSA-1024"),2,IF(OR(AQ149="See Note",AQ149=""),1,IF(OR(AQ149="RSA-4096",AQ149="RSA-2048",AQ149="DH-2048"),0,0)))</f>
        <v>2.5</v>
      </c>
      <c r="G149" s="39">
        <f>IF(AR149&lt;3,2,0)+IF(AS149&lt;10,1,IF(AS149="",1,0))+IF(AT149&lt;3,2,IF(AT149&lt;10,1,IF(AT149="",1,0)))</f>
        <v>3</v>
      </c>
      <c r="H149" s="38">
        <f>IF(AV149=0,0,IF(AV149&lt;5,1,IF(AV149&lt;10,2,3)))+IF(AW149=0,0,IF(AW149&lt;3,1,IF(AW149&lt;10,2,3)))+IF(AX149=0,0,IF(AX149&lt;5,1,IF(AX149&lt;10,2,3)))+IF(AY149="A",0,IF(AY149="A+",0,IF(AY149="B",1,5)))+IF(AZ149="Self",0,IF(AZ149="CloudFlare",2,IF(AZ149="Incapsula",2,3)))</f>
        <v>8</v>
      </c>
      <c r="I149" s="39">
        <f aca="1">IF(BA149&lt;PricePercentile33,0,IF(BA149&lt;PricePercentile66,1,2))+IF(BB149&lt;ConPricePercentile33,0,IF(BB149&lt;ConPricePercentile66,1,2))+IF(BC149="Free",0,IF(BC149="Yes",0,1))+IF(BD149="Free",0,IF(BD149&gt;29,0,IF(BD149&gt;13,1,IF(BD149&gt;6,2,3))))</f>
        <v>2</v>
      </c>
      <c r="J149" s="40">
        <f>IF(BE149="Yes",1,0)+IF(BF149="Yes",1,0)+IF(BG149="Yes",1,0)+IF(BH149="No",1,IF(BH149="",0,IF(BH149="Some",0.5,0)))+IF(BI149="No",1,IF(BI149="",0,IF(BI149="Some",0.5,0)))+IF(BJ149="No",1,IF(BJ149="",0,IF(BJ149="Some",0.5,0)))+IF(BK149="",0,1)+IF(BL149="",0,1)</f>
        <v>3</v>
      </c>
      <c r="K149" s="41"/>
      <c r="L149" s="42" t="s">
        <v>126</v>
      </c>
      <c r="M149" s="38" t="str">
        <f>IF(OR(L149="USA",L149="UK",L149="Canada",L149="Australia",L149="New Zealand"),"Five",(IF(OR(L149="Denmark",L149="France",L149="Netherlands",L149="Norway"),"Nine",IF(OR(L149="Belgium",L149="Germany",L149="Italy",L149="Spain",L149="Sweden"),"Fourteen",IF(L149="","Not Disclosed",IF(OR(L149="British Virgin Islands",L149="Gibraltar",L149="British Indian Ocean",L149="Barbados"),"See Note","No"))))))</f>
        <v>Nine</v>
      </c>
      <c r="N149" s="40" t="s">
        <v>94</v>
      </c>
      <c r="O149" s="39" t="s">
        <v>93</v>
      </c>
      <c r="P149" s="40"/>
      <c r="Q149" s="38"/>
      <c r="R149" s="39"/>
      <c r="S149" s="39" t="s">
        <v>93</v>
      </c>
      <c r="T149" s="38" t="s">
        <v>94</v>
      </c>
      <c r="U149" s="39" t="s">
        <v>94</v>
      </c>
      <c r="V149" s="39" t="s">
        <v>94</v>
      </c>
      <c r="W149" s="39" t="s">
        <v>94</v>
      </c>
      <c r="X149" s="40" t="str">
        <f>IF(AND(NOT(M149="Five"),AA149="Yes",U149="Yes",OR(T149="Email",T149="Yes"),O149="No"),"Yes","No")</f>
        <v>No</v>
      </c>
      <c r="Y149" s="39" t="s">
        <v>93</v>
      </c>
      <c r="Z149" s="39" t="s">
        <v>94</v>
      </c>
      <c r="AA149" s="40"/>
      <c r="AB149" s="38"/>
      <c r="AC149" s="39"/>
      <c r="AD149" s="39"/>
      <c r="AE149" s="39"/>
      <c r="AF149" s="39"/>
      <c r="AG149" s="39"/>
      <c r="AH149" s="40"/>
      <c r="AI149" s="38"/>
      <c r="AJ149" s="39"/>
      <c r="AK149" s="38"/>
      <c r="AL149" s="40"/>
      <c r="AM149" s="38"/>
      <c r="AN149" s="39"/>
      <c r="AO149" s="39"/>
      <c r="AP149" s="39"/>
      <c r="AQ149" s="40"/>
      <c r="AR149" s="39" t="n">
        <v>25</v>
      </c>
      <c r="AS149" s="39" t="n">
        <v>6</v>
      </c>
      <c r="AT149" s="39"/>
      <c r="AU149" s="39"/>
      <c r="AV149" s="38" t="n">
        <v>7</v>
      </c>
      <c r="AW149" s="40" t="n">
        <v>2</v>
      </c>
      <c r="AX149" s="38" t="n">
        <v>14</v>
      </c>
      <c r="AY149" s="39" t="s">
        <v>96</v>
      </c>
      <c r="AZ149" s="40" t="s">
        <v>132</v>
      </c>
      <c r="BA149" s="43" t="n">
        <v>4.16999999999999993</v>
      </c>
      <c r="BB149" s="43">
        <f>BA149/AR149</f>
        <v>0.166800000000000015</v>
      </c>
      <c r="BC149" s="39" t="s">
        <v>93</v>
      </c>
      <c r="BD149" s="40" t="n">
        <v>14</v>
      </c>
      <c r="BE149" s="38" t="s">
        <v>93</v>
      </c>
      <c r="BF149" s="39"/>
      <c r="BG149" s="40"/>
      <c r="BH149" s="38" t="s">
        <v>95</v>
      </c>
      <c r="BI149" s="39" t="s">
        <v>95</v>
      </c>
      <c r="BJ149" s="40" t="s">
        <v>94</v>
      </c>
      <c r="BK149" s="39"/>
      <c r="BL149" s="40"/>
    </row>
    <row r="150" spans="1:64">
      <c r="A150" s="37" t="s">
        <v>310</v>
      </c>
      <c r="B150" s="38">
        <f>IF(OR(M150="Five"),3,0)+IF(OR(M150="Not Disclosed"),1.5,0)+IF(OR(M150="Nine",M150="Fourteen",M150="See Note",M150="Cooperative"),1,0)+IF(OR(N150="Yes"),2,0)+IF(OR(N150="Not Disclosed"),1.5,0)+IF(OR(N150="Owned"),1,0)</f>
        <v>3</v>
      </c>
      <c r="C150" s="39">
        <f>COUNTIF(P150:S150,"Yes")+(0.5*COUNTIF(P150:S150,""))+(0.5*COUNTIF(P150:S150,"See Note"))+(3*COUNTIF(O150,"Yes"))</f>
        <v>3</v>
      </c>
      <c r="D150" s="40">
        <f>(3*COUNTIF(T150,"No"))+COUNTIF(U150:V150,"No")</f>
        <v>5</v>
      </c>
      <c r="E150" s="39">
        <f>COUNTIF(Y150,"No")+COUNTIF(Z150,"No")+(0.5*COUNTIF(Z150,"See Note"))+(3*COUNTIF(AA150,"No"))+COUNTIF(AI150,"Yes")+(0.5*COUNTIF(AI150,"Some"))+COUNTIF(AJ150,"Yes")+(0.5*COUNTIF(AJ150,"Some"))</f>
        <v>2</v>
      </c>
      <c r="F150" s="39">
        <f>(IF(OR(AN150="MPPE-128",AN150="Blowfish-64"),1,(IF(OR(AN150="See Note",AN150="Blowfish-128"),0.5,IF(OR(AN150="AES-128",AN150="AES-160",AN150="AES-192",AN150="AES-256"),0,0)))+(IF(OR(AO150="MPPE-128",AO150="Blowfish-64"),2,(IF(OR(AO150="See Note",AO150="Blowfish-128",AO150=""),1,IF(OR(AO150="AES-128",AO150="AES-160",AO150="AES-192",AO150="AES-256"),0,0)))))))+IF(OR(AP150="MS-CHAPv2",AP150="RSA-RC4",AP150="RSA-1024"),1,IF(OR(AP150="See Note",AP150=""),0.5,IF(OR(AP150="RSA-4096",AP150="RSA-2048",AP150="DH-2048",AP150="CA-4096"),0,0)))+IF(OR(AQ150="MS-CHAPv2",AQ150="RSA-RC4",AQ150="RSA-1024"),2,IF(OR(AQ150="See Note",AQ150=""),1,IF(OR(AQ150="RSA-4096",AQ150="RSA-2048",AQ150="DH-2048"),0,0)))</f>
        <v>2.5</v>
      </c>
      <c r="G150" s="39">
        <f>IF(AR150&lt;3,2,0)+IF(AS150&lt;10,1,IF(AS150="",1,0))+IF(AT150&lt;3,2,IF(AT150&lt;10,1,IF(AT150="",1,0)))</f>
        <v>4</v>
      </c>
      <c r="H150" s="38">
        <f>IF(AV150=0,0,IF(AV150&lt;5,1,IF(AV150&lt;10,2,3)))+IF(AW150=0,0,IF(AW150&lt;3,1,IF(AW150&lt;10,2,3)))+IF(AX150=0,0,IF(AX150&lt;5,1,IF(AX150&lt;10,2,3)))+IF(AY150="A",0,IF(AY150="A+",0,IF(AY150="B",1,5)))+IF(AZ150="Self",0,IF(AZ150="CloudFlare",2,IF(AZ150="Incapsula",2,3)))</f>
        <v>5</v>
      </c>
      <c r="I150" s="39">
        <f aca="1">IF(BA150&lt;PricePercentile33,0,IF(BA150&lt;PricePercentile66,1,2))+IF(BB150&lt;ConPricePercentile33,0,IF(BB150&lt;ConPricePercentile66,1,2))+IF(BC150="Free",0,IF(BC150="Yes",0,1))+IF(BD150="Free",0,IF(BD150&gt;29,0,IF(BD150&gt;13,1,IF(BD150&gt;6,2,3))))</f>
        <v>5</v>
      </c>
      <c r="J150" s="40">
        <f>IF(BE150="Yes",1,0)+IF(BF150="Yes",1,0)+IF(BG150="Yes",1,0)+IF(BH150="No",1,IF(BH150="",0,IF(BH150="Some",0.5,0)))+IF(BI150="No",1,IF(BI150="",0,IF(BI150="Some",0.5,0)))+IF(BJ150="No",1,IF(BJ150="",0,IF(BJ150="Some",0.5,0)))+IF(BK150="",0,1)+IF(BL150="",0,1)</f>
        <v>0</v>
      </c>
      <c r="K150" s="41"/>
      <c r="L150" s="42" t="s">
        <v>128</v>
      </c>
      <c r="M150" s="38" t="str">
        <f>IF(OR(L150="USA",L150="UK",L150="Canada",L150="Australia",L150="New Zealand"),"Five",(IF(OR(L150="Denmark",L150="France",L150="Netherlands",L150="Norway"),"Nine",IF(OR(L150="Belgium",L150="Germany",L150="Italy",L150="Spain",L150="Sweden"),"Fourteen",IF(L150="","Not Disclosed",IF(OR(L150="British Virgin Islands",L150="Gibraltar",L150="British Indian Ocean",L150="Barbados"),"See Note","No"))))))</f>
        <v>Five</v>
      </c>
      <c r="N150" s="40" t="s">
        <v>94</v>
      </c>
      <c r="O150" s="39"/>
      <c r="P150" s="40"/>
      <c r="Q150" s="38" t="s">
        <v>93</v>
      </c>
      <c r="R150" s="39" t="s">
        <v>93</v>
      </c>
      <c r="S150" s="39"/>
      <c r="T150" s="38" t="s">
        <v>94</v>
      </c>
      <c r="U150" s="39" t="s">
        <v>94</v>
      </c>
      <c r="V150" s="39" t="s">
        <v>94</v>
      </c>
      <c r="W150" s="39" t="s">
        <v>94</v>
      </c>
      <c r="X150" s="40" t="str">
        <f>IF(AND(NOT(M150="Five"),AA150="Yes",U150="Yes",OR(T150="Email",T150="Yes"),O150="No"),"Yes","No")</f>
        <v>No</v>
      </c>
      <c r="Y150" s="39" t="s">
        <v>93</v>
      </c>
      <c r="Z150" s="39" t="s">
        <v>94</v>
      </c>
      <c r="AA150" s="40" t="s">
        <v>93</v>
      </c>
      <c r="AB150" s="38"/>
      <c r="AC150" s="39"/>
      <c r="AD150" s="39"/>
      <c r="AE150" s="39"/>
      <c r="AF150" s="39"/>
      <c r="AG150" s="39"/>
      <c r="AH150" s="40"/>
      <c r="AI150" s="38"/>
      <c r="AJ150" s="39" t="s">
        <v>93</v>
      </c>
      <c r="AK150" s="38"/>
      <c r="AL150" s="40"/>
      <c r="AM150" s="38"/>
      <c r="AN150" s="39"/>
      <c r="AO150" s="39"/>
      <c r="AP150" s="39"/>
      <c r="AQ150" s="40"/>
      <c r="AR150" s="39" t="n">
        <v>1</v>
      </c>
      <c r="AS150" s="39" t="n">
        <v>30</v>
      </c>
      <c r="AT150" s="39"/>
      <c r="AU150" s="39"/>
      <c r="AV150" s="38" t="n">
        <v>4</v>
      </c>
      <c r="AW150" s="40" t="n">
        <v>3</v>
      </c>
      <c r="AX150" s="38" t="n">
        <v>4</v>
      </c>
      <c r="AY150" s="39" t="s">
        <v>114</v>
      </c>
      <c r="AZ150" s="40" t="s">
        <v>97</v>
      </c>
      <c r="BA150" s="43" t="n">
        <v>4.92999999999999972</v>
      </c>
      <c r="BB150" s="43">
        <f>BA150/AR150</f>
        <v>4.92999999999999972</v>
      </c>
      <c r="BC150" s="39" t="s">
        <v>93</v>
      </c>
      <c r="BD150" s="40" t="n">
        <v>7</v>
      </c>
      <c r="BE150" s="38"/>
      <c r="BF150" s="39"/>
      <c r="BG150" s="40"/>
      <c r="BH150" s="38"/>
      <c r="BI150" s="39"/>
      <c r="BJ150" s="40"/>
      <c r="BK150" s="39"/>
      <c r="BL150" s="40"/>
    </row>
    <row r="151" spans="1:64">
      <c r="A151" s="37" t="s">
        <v>311</v>
      </c>
      <c r="B151" s="38">
        <f>IF(OR(M151="Five"),3,0)+IF(OR(M151="Not Disclosed"),1.5,0)+IF(OR(M151="Nine",M151="Fourteen",M151="See Note",M151="Cooperative"),1,0)+IF(OR(N151="Yes"),2,0)+IF(OR(N151="Not Disclosed"),1.5,0)+IF(OR(N151="Owned"),1,0)</f>
        <v>5</v>
      </c>
      <c r="C151" s="39">
        <f>COUNTIF(P151:S151,"Yes")+(0.5*COUNTIF(P151:S151,""))+(0.5*COUNTIF(P151:S151,"See Note"))+(3*COUNTIF(O151,"Yes"))</f>
        <v>2.5</v>
      </c>
      <c r="D151" s="40">
        <f>(3*COUNTIF(T151,"No"))+COUNTIF(U151:V151,"No")</f>
        <v>5</v>
      </c>
      <c r="E151" s="39">
        <f>COUNTIF(Y151,"No")+COUNTIF(Z151,"No")+(0.5*COUNTIF(Z151,"See Note"))+(3*COUNTIF(AA151,"No"))+COUNTIF(AI151,"Yes")+(0.5*COUNTIF(AI151,"Some"))+COUNTIF(AJ151,"Yes")+(0.5*COUNTIF(AJ151,"Some"))</f>
        <v>2</v>
      </c>
      <c r="F151" s="39">
        <f>(IF(OR(AN151="MPPE-128",AN151="Blowfish-64"),1,(IF(OR(AN151="See Note",AN151="Blowfish-128"),0.5,IF(OR(AN151="AES-128",AN151="AES-160",AN151="AES-192",AN151="AES-256"),0,0)))+(IF(OR(AO151="MPPE-128",AO151="Blowfish-64"),2,(IF(OR(AO151="See Note",AO151="Blowfish-128",AO151=""),1,IF(OR(AO151="AES-128",AO151="AES-160",AO151="AES-192",AO151="AES-256"),0,0)))))))+IF(OR(AP151="MS-CHAPv2",AP151="RSA-RC4",AP151="RSA-1024"),1,IF(OR(AP151="See Note",AP151=""),0.5,IF(OR(AP151="RSA-4096",AP151="RSA-2048",AP151="DH-2048",AP151="CA-4096"),0,0)))+IF(OR(AQ151="MS-CHAPv2",AQ151="RSA-RC4",AQ151="RSA-1024"),2,IF(OR(AQ151="See Note",AQ151=""),1,IF(OR(AQ151="RSA-4096",AQ151="RSA-2048",AQ151="DH-2048"),0,0)))</f>
        <v>2.5</v>
      </c>
      <c r="G151" s="39">
        <f>IF(AR151&lt;3,2,0)+IF(AS151&lt;10,1,IF(AS151="",1,0))+IF(AT151&lt;3,2,IF(AT151&lt;10,1,IF(AT151="",1,0)))</f>
        <v>3</v>
      </c>
      <c r="H151" s="38">
        <f>IF(AV151=0,0,IF(AV151&lt;5,1,IF(AV151&lt;10,2,3)))+IF(AW151=0,0,IF(AW151&lt;3,1,IF(AW151&lt;10,2,3)))+IF(AX151=0,0,IF(AX151&lt;5,1,IF(AX151&lt;10,2,3)))+IF(AY151="A",0,IF(AY151="A+",0,IF(AY151="B",1,5)))+IF(AZ151="Self",0,IF(AZ151="CloudFlare",2,IF(AZ151="Incapsula",2,3)))</f>
        <v>7</v>
      </c>
      <c r="I151" s="39">
        <f aca="1">IF(BA151&lt;PricePercentile33,0,IF(BA151&lt;PricePercentile66,1,2))+IF(BB151&lt;ConPricePercentile33,0,IF(BB151&lt;ConPricePercentile66,1,2))+IF(BC151="Free",0,IF(BC151="Yes",0,1))+IF(BD151="Free",0,IF(BD151&gt;29,0,IF(BD151&gt;13,1,IF(BD151&gt;6,2,3))))</f>
        <v>0</v>
      </c>
      <c r="J151" s="40">
        <f>IF(BE151="Yes",1,0)+IF(BF151="Yes",1,0)+IF(BG151="Yes",1,0)+IF(BH151="No",1,IF(BH151="",0,IF(BH151="Some",0.5,0)))+IF(BI151="No",1,IF(BI151="",0,IF(BI151="Some",0.5,0)))+IF(BJ151="No",1,IF(BJ151="",0,IF(BJ151="Some",0.5,0)))+IF(BK151="",0,1)+IF(BL151="",0,1)</f>
        <v>1</v>
      </c>
      <c r="K151" s="41"/>
      <c r="L151" s="42" t="s">
        <v>92</v>
      </c>
      <c r="M151" s="38" t="str">
        <f>IF(OR(L151="USA",L151="UK",L151="Canada",L151="Australia",L151="New Zealand"),"Five",(IF(OR(L151="Denmark",L151="France",L151="Netherlands",L151="Norway"),"Nine",IF(OR(L151="Belgium",L151="Germany",L151="Italy",L151="Spain",L151="Sweden"),"Fourteen",IF(L151="","Not Disclosed",IF(OR(L151="British Virgin Islands",L151="Gibraltar",L151="British Indian Ocean",L151="Barbados"),"See Note","No"))))))</f>
        <v>Five</v>
      </c>
      <c r="N151" s="40" t="s">
        <v>93</v>
      </c>
      <c r="O151" s="39" t="s">
        <v>94</v>
      </c>
      <c r="P151" s="40"/>
      <c r="Q151" s="38"/>
      <c r="R151" s="39"/>
      <c r="S151" s="39" t="s">
        <v>93</v>
      </c>
      <c r="T151" s="38" t="s">
        <v>94</v>
      </c>
      <c r="U151" s="39" t="s">
        <v>94</v>
      </c>
      <c r="V151" s="39" t="s">
        <v>94</v>
      </c>
      <c r="W151" s="39" t="s">
        <v>94</v>
      </c>
      <c r="X151" s="40" t="str">
        <f>IF(AND(NOT(M151="Five"),AA151="Yes",U151="Yes",OR(T151="Email",T151="Yes"),O151="No"),"Yes","No")</f>
        <v>No</v>
      </c>
      <c r="Y151" s="39" t="s">
        <v>94</v>
      </c>
      <c r="Z151" s="39" t="s">
        <v>94</v>
      </c>
      <c r="AA151" s="40" t="s">
        <v>93</v>
      </c>
      <c r="AB151" s="38"/>
      <c r="AC151" s="39"/>
      <c r="AD151" s="39"/>
      <c r="AE151" s="39"/>
      <c r="AF151" s="39" t="s">
        <v>93</v>
      </c>
      <c r="AG151" s="39"/>
      <c r="AH151" s="40"/>
      <c r="AI151" s="38"/>
      <c r="AJ151" s="39"/>
      <c r="AK151" s="38"/>
      <c r="AL151" s="40"/>
      <c r="AM151" s="38"/>
      <c r="AN151" s="39"/>
      <c r="AO151" s="39"/>
      <c r="AP151" s="39"/>
      <c r="AQ151" s="40"/>
      <c r="AR151" s="39" t="n">
        <v>1</v>
      </c>
      <c r="AS151" s="39" t="n">
        <v>9</v>
      </c>
      <c r="AT151" s="39" t="n">
        <v>15</v>
      </c>
      <c r="AU151" s="39"/>
      <c r="AV151" s="38" t="n">
        <v>1</v>
      </c>
      <c r="AW151" s="40" t="n">
        <v>1</v>
      </c>
      <c r="AX151" s="38" t="n">
        <v>6</v>
      </c>
      <c r="AY151" s="39" t="s">
        <v>96</v>
      </c>
      <c r="AZ151" s="40" t="s">
        <v>150</v>
      </c>
      <c r="BA151" s="43" t="n">
        <v>0</v>
      </c>
      <c r="BB151" s="43">
        <f>BA151/AR151</f>
        <v>0</v>
      </c>
      <c r="BC151" s="44" t="s">
        <v>129</v>
      </c>
      <c r="BD151" s="45" t="s">
        <v>129</v>
      </c>
      <c r="BE151" s="38" t="s">
        <v>93</v>
      </c>
      <c r="BF151" s="39"/>
      <c r="BG151" s="40"/>
      <c r="BH151" s="38"/>
      <c r="BI151" s="39"/>
      <c r="BJ151" s="40"/>
      <c r="BK151" s="39"/>
      <c r="BL151" s="40"/>
    </row>
    <row r="152" spans="1:64">
      <c r="A152" s="37" t="s">
        <v>312</v>
      </c>
      <c r="B152" s="38">
        <f>IF(OR(M152="Five"),3,0)+IF(OR(M152="Not Disclosed"),1.5,0)+IF(OR(M152="Nine",M152="Fourteen",M152="See Note",M152="Cooperative"),1,0)+IF(OR(N152="Yes"),2,0)+IF(OR(N152="Not Disclosed"),1.5,0)+IF(OR(N152="Owned"),1,0)</f>
        <v>5</v>
      </c>
      <c r="C152" s="39">
        <f>COUNTIF(P152:S152,"Yes")+(0.5*COUNTIF(P152:S152,""))+(0.5*COUNTIF(P152:S152,"See Note"))+(3*COUNTIF(O152,"Yes"))</f>
        <v>2</v>
      </c>
      <c r="D152" s="40">
        <f>(3*COUNTIF(T152,"No"))+COUNTIF(U152:V152,"No")</f>
        <v>0</v>
      </c>
      <c r="E152" s="39">
        <f>COUNTIF(Y152,"No")+COUNTIF(Z152,"No")+(0.5*COUNTIF(Z152,"See Note"))+(3*COUNTIF(AA152,"No"))+COUNTIF(AI152,"Yes")+(0.5*COUNTIF(AI152,"Some"))+COUNTIF(AJ152,"Yes")+(0.5*COUNTIF(AJ152,"Some"))</f>
        <v>3</v>
      </c>
      <c r="F152" s="39">
        <f>(IF(OR(AN152="MPPE-128",AN152="Blowfish-64"),1,(IF(OR(AN152="See Note",AN152="Blowfish-128"),0.5,IF(OR(AN152="AES-128",AN152="AES-160",AN152="AES-192",AN152="AES-256"),0,0)))+(IF(OR(AO152="MPPE-128",AO152="Blowfish-64"),2,(IF(OR(AO152="See Note",AO152="Blowfish-128",AO152=""),1,IF(OR(AO152="AES-128",AO152="AES-160",AO152="AES-192",AO152="AES-256"),0,0)))))))+IF(OR(AP152="MS-CHAPv2",AP152="RSA-RC4",AP152="RSA-1024"),1,IF(OR(AP152="See Note",AP152=""),0.5,IF(OR(AP152="RSA-4096",AP152="RSA-2048",AP152="DH-2048",AP152="CA-4096"),0,0)))+IF(OR(AQ152="MS-CHAPv2",AQ152="RSA-RC4",AQ152="RSA-1024"),2,IF(OR(AQ152="See Note",AQ152=""),1,IF(OR(AQ152="RSA-4096",AQ152="RSA-2048",AQ152="DH-2048"),0,0)))</f>
        <v>0.5</v>
      </c>
      <c r="G152" s="39">
        <f>IF(AR152&lt;3,2,0)+IF(AS152&lt;10,1,IF(AS152="",1,0))+IF(AT152&lt;3,2,IF(AT152&lt;10,1,IF(AT152="",1,0)))</f>
        <v>4</v>
      </c>
      <c r="H152" s="38">
        <f>IF(AV152=0,0,IF(AV152&lt;5,1,IF(AV152&lt;10,2,3)))+IF(AW152=0,0,IF(AW152&lt;3,1,IF(AW152&lt;10,2,3)))+IF(AX152=0,0,IF(AX152&lt;5,1,IF(AX152&lt;10,2,3)))+IF(AY152="A",0,IF(AY152="A+",0,IF(AY152="B",1,5)))+IF(AZ152="Self",0,IF(AZ152="CloudFlare",2,IF(AZ152="Incapsula",2,3)))</f>
        <v>8</v>
      </c>
      <c r="I152" s="39">
        <f aca="1">IF(BA152&lt;PricePercentile33,0,IF(BA152&lt;PricePercentile66,1,2))+IF(BB152&lt;ConPricePercentile33,0,IF(BB152&lt;ConPricePercentile66,1,2))+IF(BC152="Free",0,IF(BC152="Yes",0,1))+IF(BD152="Free",0,IF(BD152&gt;29,0,IF(BD152&gt;13,1,IF(BD152&gt;6,2,3))))</f>
        <v>8</v>
      </c>
      <c r="J152" s="40">
        <f>IF(BE152="Yes",1,0)+IF(BF152="Yes",1,0)+IF(BG152="Yes",1,0)+IF(BH152="No",1,IF(BH152="",0,IF(BH152="Some",0.5,0)))+IF(BI152="No",1,IF(BI152="",0,IF(BI152="Some",0.5,0)))+IF(BJ152="No",1,IF(BJ152="",0,IF(BJ152="Some",0.5,0)))+IF(BK152="",0,1)+IF(BL152="",0,1)</f>
        <v>3</v>
      </c>
      <c r="K152" s="41"/>
      <c r="L152" s="42" t="s">
        <v>92</v>
      </c>
      <c r="M152" s="38" t="str">
        <f>IF(OR(L152="USA",L152="UK",L152="Canada",L152="Australia",L152="New Zealand"),"Five",(IF(OR(L152="Denmark",L152="France",L152="Netherlands",L152="Norway"),"Nine",IF(OR(L152="Belgium",L152="Germany",L152="Italy",L152="Spain",L152="Sweden"),"Fourteen",IF(L152="","Not Disclosed",IF(OR(L152="British Virgin Islands",L152="Gibraltar",L152="British Indian Ocean",L152="Barbados"),"See Note","No"))))))</f>
        <v>Five</v>
      </c>
      <c r="N152" s="40" t="s">
        <v>93</v>
      </c>
      <c r="O152" s="39"/>
      <c r="P152" s="40"/>
      <c r="Q152" s="38"/>
      <c r="R152" s="39"/>
      <c r="S152" s="39"/>
      <c r="T152" s="38" t="s">
        <v>100</v>
      </c>
      <c r="U152" s="39" t="s">
        <v>93</v>
      </c>
      <c r="V152" s="39" t="s">
        <v>93</v>
      </c>
      <c r="W152" s="39" t="s">
        <v>94</v>
      </c>
      <c r="X152" s="40" t="str">
        <f>IF(AND(NOT(M152="Five"),AA152="Yes",U152="Yes",OR(T152="Email",T152="Yes"),O152="No"),"Yes","No")</f>
        <v>No</v>
      </c>
      <c r="Y152" s="39" t="s">
        <v>94</v>
      </c>
      <c r="Z152" s="39" t="s">
        <v>94</v>
      </c>
      <c r="AA152" s="40" t="s">
        <v>93</v>
      </c>
      <c r="AB152" s="38"/>
      <c r="AC152" s="39"/>
      <c r="AD152" s="39"/>
      <c r="AE152" s="39"/>
      <c r="AF152" s="39" t="s">
        <v>93</v>
      </c>
      <c r="AG152" s="39"/>
      <c r="AH152" s="40" t="s">
        <v>93</v>
      </c>
      <c r="AI152" s="38" t="s">
        <v>95</v>
      </c>
      <c r="AJ152" s="39" t="s">
        <v>95</v>
      </c>
      <c r="AK152" s="38"/>
      <c r="AL152" s="40"/>
      <c r="AM152" s="38"/>
      <c r="AN152" s="39"/>
      <c r="AO152" s="39" t="s">
        <v>105</v>
      </c>
      <c r="AP152" s="39"/>
      <c r="AQ152" s="40" t="s">
        <v>106</v>
      </c>
      <c r="AR152" s="39" t="n">
        <v>1</v>
      </c>
      <c r="AS152" s="39" t="n">
        <v>11</v>
      </c>
      <c r="AT152" s="39"/>
      <c r="AU152" s="39"/>
      <c r="AV152" s="38" t="n">
        <v>0</v>
      </c>
      <c r="AW152" s="40" t="n">
        <v>0</v>
      </c>
      <c r="AX152" s="38" t="n">
        <v>0</v>
      </c>
      <c r="AY152" s="39" t="s">
        <v>109</v>
      </c>
      <c r="AZ152" s="40" t="s">
        <v>150</v>
      </c>
      <c r="BA152" s="43" t="n">
        <v>6.66999999999999993</v>
      </c>
      <c r="BB152" s="43">
        <f>BA152/AR152</f>
        <v>6.66999999999999993</v>
      </c>
      <c r="BC152" s="39" t="s">
        <v>94</v>
      </c>
      <c r="BD152" s="40" t="n">
        <v>0</v>
      </c>
      <c r="BE152" s="38"/>
      <c r="BF152" s="39"/>
      <c r="BG152" s="40"/>
      <c r="BH152" s="38" t="s">
        <v>94</v>
      </c>
      <c r="BI152" s="39" t="s">
        <v>94</v>
      </c>
      <c r="BJ152" s="40" t="s">
        <v>94</v>
      </c>
      <c r="BK152" s="39"/>
      <c r="BL152" s="40"/>
    </row>
    <row r="153" spans="1:64">
      <c r="A153" s="37" t="s">
        <v>313</v>
      </c>
      <c r="B153" s="38">
        <f>IF(OR(M153="Five"),3,0)+IF(OR(M153="Not Disclosed"),1.5,0)+IF(OR(M153="Nine",M153="Fourteen",M153="See Note",M153="Cooperative"),1,0)+IF(OR(N153="Yes"),2,0)+IF(OR(N153="Not Disclosed"),1.5,0)+IF(OR(N153="Owned"),1,0)</f>
        <v>3</v>
      </c>
      <c r="C153" s="39">
        <f>COUNTIF(P153:S153,"Yes")+(0.5*COUNTIF(P153:S153,""))+(0.5*COUNTIF(P153:S153,"See Note"))+(3*COUNTIF(O153,"Yes"))</f>
        <v>2</v>
      </c>
      <c r="D153" s="40">
        <f>(3*COUNTIF(T153,"No"))+COUNTIF(U153:V153,"No")</f>
        <v>5</v>
      </c>
      <c r="E153" s="39">
        <f>COUNTIF(Y153,"No")+COUNTIF(Z153,"No")+(0.5*COUNTIF(Z153,"See Note"))+(3*COUNTIF(AA153,"No"))+COUNTIF(AI153,"Yes")+(0.5*COUNTIF(AI153,"Some"))+COUNTIF(AJ153,"Yes")+(0.5*COUNTIF(AJ153,"Some"))</f>
        <v>2.5</v>
      </c>
      <c r="F153" s="39">
        <f>(IF(OR(AN153="MPPE-128",AN153="Blowfish-64"),1,(IF(OR(AN153="See Note",AN153="Blowfish-128"),0.5,IF(OR(AN153="AES-128",AN153="AES-160",AN153="AES-192",AN153="AES-256"),0,0)))+(IF(OR(AO153="MPPE-128",AO153="Blowfish-64"),2,(IF(OR(AO153="See Note",AO153="Blowfish-128",AO153=""),1,IF(OR(AO153="AES-128",AO153="AES-160",AO153="AES-192",AO153="AES-256"),0,0)))))))+IF(OR(AP153="MS-CHAPv2",AP153="RSA-RC4",AP153="RSA-1024"),1,IF(OR(AP153="See Note",AP153=""),0.5,IF(OR(AP153="RSA-4096",AP153="RSA-2048",AP153="DH-2048",AP153="CA-4096"),0,0)))+IF(OR(AQ153="MS-CHAPv2",AQ153="RSA-RC4",AQ153="RSA-1024"),2,IF(OR(AQ153="See Note",AQ153=""),1,IF(OR(AQ153="RSA-4096",AQ153="RSA-2048",AQ153="DH-2048"),0,0)))</f>
        <v>2.5</v>
      </c>
      <c r="G153" s="39">
        <f>IF(AR153&lt;3,2,0)+IF(AS153&lt;10,1,IF(AS153="",1,0))+IF(AT153&lt;3,2,IF(AT153&lt;10,1,IF(AT153="",1,0)))</f>
        <v>3</v>
      </c>
      <c r="H153" s="38">
        <f>IF(AV153=0,0,IF(AV153&lt;5,1,IF(AV153&lt;10,2,3)))+IF(AW153=0,0,IF(AW153&lt;3,1,IF(AW153&lt;10,2,3)))+IF(AX153=0,0,IF(AX153&lt;5,1,IF(AX153&lt;10,2,3)))+IF(AY153="A",0,IF(AY153="A+",0,IF(AY153="B",1,5)))+IF(AZ153="Self",0,IF(AZ153="CloudFlare",2,IF(AZ153="Incapsula",2,3)))</f>
        <v>4</v>
      </c>
      <c r="I153" s="39">
        <f aca="1">IF(BA153&lt;PricePercentile33,0,IF(BA153&lt;PricePercentile66,1,2))+IF(BB153&lt;ConPricePercentile33,0,IF(BB153&lt;ConPricePercentile66,1,2))+IF(BC153="Free",0,IF(BC153="Yes",0,1))+IF(BD153="Free",0,IF(BD153&gt;29,0,IF(BD153&gt;13,1,IF(BD153&gt;6,2,3))))</f>
        <v>7</v>
      </c>
      <c r="J153" s="40">
        <f>IF(BE153="Yes",1,0)+IF(BF153="Yes",1,0)+IF(BG153="Yes",1,0)+IF(BH153="No",1,IF(BH153="",0,IF(BH153="Some",0.5,0)))+IF(BI153="No",1,IF(BI153="",0,IF(BI153="Some",0.5,0)))+IF(BJ153="No",1,IF(BJ153="",0,IF(BJ153="Some",0.5,0)))+IF(BK153="",0,1)+IF(BL153="",0,1)</f>
        <v>0</v>
      </c>
      <c r="K153" s="41"/>
      <c r="L153" s="42"/>
      <c r="M153" s="38" t="str">
        <f>IF(OR(L153="USA",L153="UK",L153="Canada",L153="Australia",L153="New Zealand"),"Five",(IF(OR(L153="Denmark",L153="France",L153="Netherlands",L153="Norway"),"Nine",IF(OR(L153="Belgium",L153="Germany",L153="Italy",L153="Spain",L153="Sweden"),"Fourteen",IF(L153="","Not Disclosed",IF(OR(L153="British Virgin Islands",L153="Gibraltar",L153="British Indian Ocean",L153="Barbados"),"See Note","No"))))))</f>
        <v>Not Disclosed</v>
      </c>
      <c r="N153" s="40" t="s">
        <v>166</v>
      </c>
      <c r="O153" s="39"/>
      <c r="P153" s="40"/>
      <c r="Q153" s="38"/>
      <c r="R153" s="39"/>
      <c r="S153" s="39"/>
      <c r="T153" s="38" t="s">
        <v>94</v>
      </c>
      <c r="U153" s="39" t="s">
        <v>94</v>
      </c>
      <c r="V153" s="39" t="s">
        <v>94</v>
      </c>
      <c r="W153" s="39" t="s">
        <v>94</v>
      </c>
      <c r="X153" s="40" t="str">
        <f>IF(AND(NOT(M153="Five"),AA153="Yes",U153="Yes",OR(T153="Email",T153="Yes"),O153="No"),"Yes","No")</f>
        <v>No</v>
      </c>
      <c r="Y153" s="39" t="s">
        <v>94</v>
      </c>
      <c r="Z153" s="39" t="s">
        <v>94</v>
      </c>
      <c r="AA153" s="40" t="s">
        <v>93</v>
      </c>
      <c r="AB153" s="38"/>
      <c r="AC153" s="39"/>
      <c r="AD153" s="39"/>
      <c r="AE153" s="39"/>
      <c r="AF153" s="39"/>
      <c r="AG153" s="39"/>
      <c r="AH153" s="40"/>
      <c r="AI153" s="38"/>
      <c r="AJ153" s="39" t="s">
        <v>95</v>
      </c>
      <c r="AK153" s="38"/>
      <c r="AL153" s="40"/>
      <c r="AM153" s="38"/>
      <c r="AN153" s="39"/>
      <c r="AO153" s="39"/>
      <c r="AP153" s="39"/>
      <c r="AQ153" s="40"/>
      <c r="AR153" s="39" t="n">
        <v>3</v>
      </c>
      <c r="AS153" s="39"/>
      <c r="AT153" s="39"/>
      <c r="AU153" s="39" t="s">
        <v>93</v>
      </c>
      <c r="AV153" s="38" t="n">
        <v>1</v>
      </c>
      <c r="AW153" s="40" t="n">
        <v>2</v>
      </c>
      <c r="AX153" s="38" t="n">
        <v>8</v>
      </c>
      <c r="AY153" s="39" t="s">
        <v>96</v>
      </c>
      <c r="AZ153" s="40" t="s">
        <v>97</v>
      </c>
      <c r="BA153" s="43" t="n">
        <v>6.66999999999999993</v>
      </c>
      <c r="BB153" s="43">
        <f>BA153/AR153</f>
        <v>2.22333333333333005</v>
      </c>
      <c r="BC153" s="39" t="s">
        <v>94</v>
      </c>
      <c r="BD153" s="40" t="n">
        <v>0</v>
      </c>
      <c r="BE153" s="38"/>
      <c r="BF153" s="39"/>
      <c r="BG153" s="40"/>
      <c r="BH153" s="38"/>
      <c r="BI153" s="39"/>
      <c r="BJ153" s="40"/>
      <c r="BK153" s="39"/>
      <c r="BL153" s="40"/>
    </row>
    <row r="154" spans="1:64">
      <c r="A154" s="37" t="s">
        <v>314</v>
      </c>
      <c r="B154" s="38">
        <f>IF(OR(M154="Five"),3,0)+IF(OR(M154="Not Disclosed"),1.5,0)+IF(OR(M154="Nine",M154="Fourteen",M154="See Note",M154="Cooperative"),1,0)+IF(OR(N154="Yes"),2,0)+IF(OR(N154="Not Disclosed"),1.5,0)+IF(OR(N154="Owned"),1,0)</f>
        <v>5</v>
      </c>
      <c r="C154" s="39">
        <f>COUNTIF(P154:S154,"Yes")+(0.5*COUNTIF(P154:S154,""))+(0.5*COUNTIF(P154:S154,"See Note"))+(3*COUNTIF(O154,"Yes"))</f>
        <v>0.5</v>
      </c>
      <c r="D154" s="40">
        <f>(3*COUNTIF(T154,"No"))+COUNTIF(U154:V154,"No")</f>
        <v>0</v>
      </c>
      <c r="E154" s="39">
        <f>COUNTIF(Y154,"No")+COUNTIF(Z154,"No")+(0.5*COUNTIF(Z154,"See Note"))+(3*COUNTIF(AA154,"No"))+COUNTIF(AI154,"Yes")+(0.5*COUNTIF(AI154,"Some"))+COUNTIF(AJ154,"Yes")+(0.5*COUNTIF(AJ154,"Some"))</f>
        <v>2</v>
      </c>
      <c r="F154" s="39">
        <f>(IF(OR(AN154="MPPE-128",AN154="Blowfish-64"),1,(IF(OR(AN154="See Note",AN154="Blowfish-128"),0.5,IF(OR(AN154="AES-128",AN154="AES-160",AN154="AES-192",AN154="AES-256"),0,0)))+(IF(OR(AO154="MPPE-128",AO154="Blowfish-64"),2,(IF(OR(AO154="See Note",AO154="Blowfish-128",AO154=""),1,IF(OR(AO154="AES-128",AO154="AES-160",AO154="AES-192",AO154="AES-256"),0,0)))))))+IF(OR(AP154="MS-CHAPv2",AP154="RSA-RC4",AP154="RSA-1024"),1,IF(OR(AP154="See Note",AP154=""),0.5,IF(OR(AP154="RSA-4096",AP154="RSA-2048",AP154="DH-2048",AP154="CA-4096"),0,0)))+IF(OR(AQ154="MS-CHAPv2",AQ154="RSA-RC4",AQ154="RSA-1024"),2,IF(OR(AQ154="See Note",AQ154=""),1,IF(OR(AQ154="RSA-4096",AQ154="RSA-2048",AQ154="DH-2048"),0,0)))</f>
        <v>0</v>
      </c>
      <c r="G154" s="39">
        <f>IF(AR154&lt;3,2,0)+IF(AS154&lt;10,1,IF(AS154="",1,0))+IF(AT154&lt;3,2,IF(AT154&lt;10,1,IF(AT154="",1,0)))</f>
        <v>1</v>
      </c>
      <c r="H154" s="38">
        <f>IF(AV154=0,0,IF(AV154&lt;5,1,IF(AV154&lt;10,2,3)))+IF(AW154=0,0,IF(AW154&lt;3,1,IF(AW154&lt;10,2,3)))+IF(AX154=0,0,IF(AX154&lt;5,1,IF(AX154&lt;10,2,3)))+IF(AY154="A",0,IF(AY154="A+",0,IF(AY154="B",1,5)))+IF(AZ154="Self",0,IF(AZ154="CloudFlare",2,IF(AZ154="Incapsula",2,3)))</f>
        <v>1</v>
      </c>
      <c r="I154" s="39">
        <f aca="1">IF(BA154&lt;PricePercentile33,0,IF(BA154&lt;PricePercentile66,1,2))+IF(BB154&lt;ConPricePercentile33,0,IF(BB154&lt;ConPricePercentile66,1,2))+IF(BC154="Free",0,IF(BC154="Yes",0,1))+IF(BD154="Free",0,IF(BD154&gt;29,0,IF(BD154&gt;13,1,IF(BD154&gt;6,2,3))))</f>
        <v>5</v>
      </c>
      <c r="J154" s="40">
        <f>IF(BE154="Yes",1,0)+IF(BF154="Yes",1,0)+IF(BG154="Yes",1,0)+IF(BH154="No",1,IF(BH154="",0,IF(BH154="Some",0.5,0)))+IF(BI154="No",1,IF(BI154="",0,IF(BI154="Some",0.5,0)))+IF(BJ154="No",1,IF(BJ154="",0,IF(BJ154="Some",0.5,0)))+IF(BK154="",0,1)+IF(BL154="",0,1)</f>
        <v>0</v>
      </c>
      <c r="K154" s="41"/>
      <c r="L154" s="42" t="s">
        <v>92</v>
      </c>
      <c r="M154" s="38" t="str">
        <f>IF(OR(L154="USA",L154="UK",L154="Canada",L154="Australia",L154="New Zealand"),"Five",(IF(OR(L154="Denmark",L154="France",L154="Netherlands",L154="Norway"),"Nine",IF(OR(L154="Belgium",L154="Germany",L154="Italy",L154="Spain",L154="Sweden"),"Fourteen",IF(L154="","Not Disclosed",IF(OR(L154="British Virgin Islands",L154="Gibraltar",L154="British Indian Ocean",L154="Barbados"),"See Note","No"))))))</f>
        <v>Five</v>
      </c>
      <c r="N154" s="40" t="s">
        <v>93</v>
      </c>
      <c r="O154" s="39" t="s">
        <v>94</v>
      </c>
      <c r="P154" s="40"/>
      <c r="Q154" s="38" t="s">
        <v>94</v>
      </c>
      <c r="R154" s="39" t="s">
        <v>94</v>
      </c>
      <c r="S154" s="39" t="s">
        <v>94</v>
      </c>
      <c r="T154" s="38" t="s">
        <v>100</v>
      </c>
      <c r="U154" s="39" t="s">
        <v>93</v>
      </c>
      <c r="V154" s="39" t="s">
        <v>93</v>
      </c>
      <c r="W154" s="39" t="s">
        <v>93</v>
      </c>
      <c r="X154" s="40" t="str">
        <f>IF(AND(NOT(M154="Five"),AA154="Yes",U154="Yes",OR(T154="Email",T154="Yes"),O154="No"),"Yes","No")</f>
        <v>No</v>
      </c>
      <c r="Y154" s="39" t="s">
        <v>94</v>
      </c>
      <c r="Z154" s="39" t="s">
        <v>94</v>
      </c>
      <c r="AA154" s="40" t="s">
        <v>93</v>
      </c>
      <c r="AB154" s="38"/>
      <c r="AC154" s="39"/>
      <c r="AD154" s="39"/>
      <c r="AE154" s="39"/>
      <c r="AF154" s="39"/>
      <c r="AG154" s="39"/>
      <c r="AH154" s="40"/>
      <c r="AI154" s="38" t="s">
        <v>94</v>
      </c>
      <c r="AJ154" s="39" t="s">
        <v>94</v>
      </c>
      <c r="AK154" s="38" t="n">
        <v>77.0900000000000034</v>
      </c>
      <c r="AL154" s="40" t="n">
        <v>31.3999999999999986</v>
      </c>
      <c r="AM154" s="38" t="s">
        <v>124</v>
      </c>
      <c r="AN154" s="39" t="s">
        <v>105</v>
      </c>
      <c r="AO154" s="39" t="s">
        <v>105</v>
      </c>
      <c r="AP154" s="39" t="s">
        <v>106</v>
      </c>
      <c r="AQ154" s="40" t="s">
        <v>106</v>
      </c>
      <c r="AR154" s="39" t="n">
        <v>8</v>
      </c>
      <c r="AS154" s="39" t="n">
        <v>3</v>
      </c>
      <c r="AT154" s="39" t="n">
        <v>56</v>
      </c>
      <c r="AU154" s="39" t="s">
        <v>93</v>
      </c>
      <c r="AV154" s="38" t="n">
        <v>1</v>
      </c>
      <c r="AW154" s="40" t="n">
        <v>0</v>
      </c>
      <c r="AX154" s="38" t="n">
        <v>0</v>
      </c>
      <c r="AY154" s="39" t="s">
        <v>96</v>
      </c>
      <c r="AZ154" s="40" t="s">
        <v>97</v>
      </c>
      <c r="BA154" s="43" t="n">
        <v>9.99000000000000021</v>
      </c>
      <c r="BB154" s="43">
        <f>BA154/AR154</f>
        <v>1.24875000000000003</v>
      </c>
      <c r="BC154" s="39" t="s">
        <v>94</v>
      </c>
      <c r="BD154" s="40" t="n">
        <v>14</v>
      </c>
      <c r="BE154" s="38"/>
      <c r="BF154" s="39"/>
      <c r="BG154" s="40"/>
      <c r="BH154" s="38"/>
      <c r="BI154" s="39"/>
      <c r="BJ154" s="40"/>
      <c r="BK154" s="39"/>
      <c r="BL154" s="40"/>
    </row>
    <row r="155" spans="1:64">
      <c r="A155" s="37" t="s">
        <v>315</v>
      </c>
      <c r="B155" s="38">
        <f>IF(OR(M155="Five"),3,0)+IF(OR(M155="Not Disclosed"),1.5,0)+IF(OR(M155="Nine",M155="Fourteen",M155="See Note",M155="Cooperative"),1,0)+IF(OR(N155="Yes"),2,0)+IF(OR(N155="Not Disclosed"),1.5,0)+IF(OR(N155="Owned"),1,0)</f>
        <v>3</v>
      </c>
      <c r="C155" s="39">
        <f>COUNTIF(P155:S155,"Yes")+(0.5*COUNTIF(P155:S155,""))+(0.5*COUNTIF(P155:S155,"See Note"))+(3*COUNTIF(O155,"Yes"))</f>
        <v>2</v>
      </c>
      <c r="D155" s="40">
        <f>(3*COUNTIF(T155,"No"))+COUNTIF(U155:V155,"No")</f>
        <v>1</v>
      </c>
      <c r="E155" s="39">
        <f>COUNTIF(Y155,"No")+COUNTIF(Z155,"No")+(0.5*COUNTIF(Z155,"See Note"))+(3*COUNTIF(AA155,"No"))+COUNTIF(AI155,"Yes")+(0.5*COUNTIF(AI155,"Some"))+COUNTIF(AJ155,"Yes")+(0.5*COUNTIF(AJ155,"Some"))</f>
        <v>2</v>
      </c>
      <c r="F155" s="39">
        <f>(IF(OR(AN155="MPPE-128",AN155="Blowfish-64"),1,(IF(OR(AN155="See Note",AN155="Blowfish-128"),0.5,IF(OR(AN155="AES-128",AN155="AES-160",AN155="AES-192",AN155="AES-256"),0,0)))+(IF(OR(AO155="MPPE-128",AO155="Blowfish-64"),2,(IF(OR(AO155="See Note",AO155="Blowfish-128",AO155=""),1,IF(OR(AO155="AES-128",AO155="AES-160",AO155="AES-192",AO155="AES-256"),0,0)))))))+IF(OR(AP155="MS-CHAPv2",AP155="RSA-RC4",AP155="RSA-1024"),1,IF(OR(AP155="See Note",AP155=""),0.5,IF(OR(AP155="RSA-4096",AP155="RSA-2048",AP155="DH-2048",AP155="CA-4096"),0,0)))+IF(OR(AQ155="MS-CHAPv2",AQ155="RSA-RC4",AQ155="RSA-1024"),2,IF(OR(AQ155="See Note",AQ155=""),1,IF(OR(AQ155="RSA-4096",AQ155="RSA-2048",AQ155="DH-2048"),0,0)))</f>
        <v>2.5</v>
      </c>
      <c r="G155" s="39">
        <f>IF(AR155&lt;3,2,0)+IF(AS155&lt;10,1,IF(AS155="",1,0))+IF(AT155&lt;3,2,IF(AT155&lt;10,1,IF(AT155="",1,0)))</f>
        <v>2</v>
      </c>
      <c r="H155" s="38">
        <f>IF(AV155=0,0,IF(AV155&lt;5,1,IF(AV155&lt;10,2,3)))+IF(AW155=0,0,IF(AW155&lt;3,1,IF(AW155&lt;10,2,3)))+IF(AX155=0,0,IF(AX155&lt;5,1,IF(AX155&lt;10,2,3)))+IF(AY155="A",0,IF(AY155="A+",0,IF(AY155="B",1,5)))+IF(AZ155="Self",0,IF(AZ155="CloudFlare",2,IF(AZ155="Incapsula",2,3)))</f>
        <v>5</v>
      </c>
      <c r="I155" s="39">
        <f aca="1">IF(BA155&lt;PricePercentile33,0,IF(BA155&lt;PricePercentile66,1,2))+IF(BB155&lt;ConPricePercentile33,0,IF(BB155&lt;ConPricePercentile66,1,2))+IF(BC155="Free",0,IF(BC155="Yes",0,1))+IF(BD155="Free",0,IF(BD155&gt;29,0,IF(BD155&gt;13,1,IF(BD155&gt;6,2,3))))</f>
        <v>8</v>
      </c>
      <c r="J155" s="40">
        <f>IF(BE155="Yes",1,0)+IF(BF155="Yes",1,0)+IF(BG155="Yes",1,0)+IF(BH155="No",1,IF(BH155="",0,IF(BH155="Some",0.5,0)))+IF(BI155="No",1,IF(BI155="",0,IF(BI155="Some",0.5,0)))+IF(BJ155="No",1,IF(BJ155="",0,IF(BJ155="Some",0.5,0)))+IF(BK155="",0,1)+IF(BL155="",0,1)</f>
        <v>4</v>
      </c>
      <c r="K155" s="41"/>
      <c r="L155" s="42"/>
      <c r="M155" s="38" t="str">
        <f>IF(OR(L155="USA",L155="UK",L155="Canada",L155="Australia",L155="New Zealand"),"Five",(IF(OR(L155="Denmark",L155="France",L155="Netherlands",L155="Norway"),"Nine",IF(OR(L155="Belgium",L155="Germany",L155="Italy",L155="Spain",L155="Sweden"),"Fourteen",IF(L155="","Not Disclosed",IF(OR(L155="British Virgin Islands",L155="Gibraltar",L155="British Indian Ocean",L155="Barbados"),"See Note","No"))))))</f>
        <v>Not Disclosed</v>
      </c>
      <c r="N155" s="40" t="s">
        <v>166</v>
      </c>
      <c r="O155" s="39"/>
      <c r="P155" s="40"/>
      <c r="Q155" s="38"/>
      <c r="R155" s="39"/>
      <c r="S155" s="39"/>
      <c r="T155" s="38" t="s">
        <v>93</v>
      </c>
      <c r="U155" s="39" t="s">
        <v>93</v>
      </c>
      <c r="V155" s="39" t="s">
        <v>94</v>
      </c>
      <c r="W155" s="39" t="s">
        <v>94</v>
      </c>
      <c r="X155" s="40" t="str">
        <f>IF(AND(NOT(M155="Five"),AA155="Yes",U155="Yes",OR(T155="Email",T155="Yes"),O155="No"),"Yes","No")</f>
        <v>No</v>
      </c>
      <c r="Y155" s="39" t="s">
        <v>94</v>
      </c>
      <c r="Z155" s="39" t="s">
        <v>94</v>
      </c>
      <c r="AA155" s="40" t="s">
        <v>93</v>
      </c>
      <c r="AB155" s="38" t="s">
        <v>93</v>
      </c>
      <c r="AC155" s="39"/>
      <c r="AD155" s="39"/>
      <c r="AE155" s="39" t="s">
        <v>93</v>
      </c>
      <c r="AF155" s="39"/>
      <c r="AG155" s="39"/>
      <c r="AH155" s="40"/>
      <c r="AI155" s="38"/>
      <c r="AJ155" s="39"/>
      <c r="AK155" s="38"/>
      <c r="AL155" s="40"/>
      <c r="AM155" s="38"/>
      <c r="AN155" s="39"/>
      <c r="AO155" s="39"/>
      <c r="AP155" s="39" t="s">
        <v>101</v>
      </c>
      <c r="AQ155" s="40" t="s">
        <v>101</v>
      </c>
      <c r="AR155" s="39" t="n">
        <v>1</v>
      </c>
      <c r="AS155" s="39" t="n">
        <v>13</v>
      </c>
      <c r="AT155" s="39" t="n">
        <v>17</v>
      </c>
      <c r="AU155" s="39"/>
      <c r="AV155" s="38" t="n">
        <v>0</v>
      </c>
      <c r="AW155" s="40" t="n">
        <v>0</v>
      </c>
      <c r="AX155" s="38" t="n">
        <v>0</v>
      </c>
      <c r="AY155" s="39" t="s">
        <v>109</v>
      </c>
      <c r="AZ155" s="40" t="s">
        <v>97</v>
      </c>
      <c r="BA155" s="43" t="n">
        <v>22.0899999999999999</v>
      </c>
      <c r="BB155" s="43">
        <f>BA155/AR155</f>
        <v>22.0899999999999999</v>
      </c>
      <c r="BC155" s="39" t="s">
        <v>94</v>
      </c>
      <c r="BD155" s="40" t="n">
        <v>0</v>
      </c>
      <c r="BE155" s="38"/>
      <c r="BF155" s="39"/>
      <c r="BG155" s="40"/>
      <c r="BH155" s="38" t="s">
        <v>94</v>
      </c>
      <c r="BI155" s="39" t="s">
        <v>94</v>
      </c>
      <c r="BJ155" s="40" t="s">
        <v>94</v>
      </c>
      <c r="BK155" s="39"/>
      <c r="BL155" s="40" t="s">
        <v>94</v>
      </c>
    </row>
    <row r="156" spans="1:64">
      <c r="A156" s="37" t="s">
        <v>316</v>
      </c>
      <c r="B156" s="38">
        <f>IF(OR(M156="Five"),3,0)+IF(OR(M156="Not Disclosed"),1.5,0)+IF(OR(M156="Nine",M156="Fourteen",M156="See Note",M156="Cooperative"),1,0)+IF(OR(N156="Yes"),2,0)+IF(OR(N156="Not Disclosed"),1.5,0)+IF(OR(N156="Owned"),1,0)</f>
        <v>1</v>
      </c>
      <c r="C156" s="39">
        <f>COUNTIF(P156:S156,"Yes")+(0.5*COUNTIF(P156:S156,""))+(0.5*COUNTIF(P156:S156,"See Note"))+(3*COUNTIF(O156,"Yes"))</f>
        <v>2</v>
      </c>
      <c r="D156" s="40">
        <f>(3*COUNTIF(T156,"No"))+COUNTIF(U156:V156,"No")</f>
        <v>4</v>
      </c>
      <c r="E156" s="39">
        <f>COUNTIF(Y156,"No")+COUNTIF(Z156,"No")+(0.5*COUNTIF(Z156,"See Note"))+(3*COUNTIF(AA156,"No"))+COUNTIF(AI156,"Yes")+(0.5*COUNTIF(AI156,"Some"))+COUNTIF(AJ156,"Yes")+(0.5*COUNTIF(AJ156,"Some"))</f>
        <v>1.5</v>
      </c>
      <c r="F156" s="39">
        <f>(IF(OR(AN156="MPPE-128",AN156="Blowfish-64"),1,(IF(OR(AN156="See Note",AN156="Blowfish-128"),0.5,IF(OR(AN156="AES-128",AN156="AES-160",AN156="AES-192",AN156="AES-256"),0,0)))+(IF(OR(AO156="MPPE-128",AO156="Blowfish-64"),2,(IF(OR(AO156="See Note",AO156="Blowfish-128",AO156=""),1,IF(OR(AO156="AES-128",AO156="AES-160",AO156="AES-192",AO156="AES-256"),0,0)))))))+IF(OR(AP156="MS-CHAPv2",AP156="RSA-RC4",AP156="RSA-1024"),1,IF(OR(AP156="See Note",AP156=""),0.5,IF(OR(AP156="RSA-4096",AP156="RSA-2048",AP156="DH-2048",AP156="CA-4096"),0,0)))+IF(OR(AQ156="MS-CHAPv2",AQ156="RSA-RC4",AQ156="RSA-1024"),2,IF(OR(AQ156="See Note",AQ156=""),1,IF(OR(AQ156="RSA-4096",AQ156="RSA-2048",AQ156="DH-2048"),0,0)))</f>
        <v>0.5</v>
      </c>
      <c r="G156" s="39">
        <f>IF(AR156&lt;3,2,0)+IF(AS156&lt;10,1,IF(AS156="",1,0))+IF(AT156&lt;3,2,IF(AT156&lt;10,1,IF(AT156="",1,0)))</f>
        <v>2</v>
      </c>
      <c r="H156" s="38">
        <f>IF(AV156=0,0,IF(AV156&lt;5,1,IF(AV156&lt;10,2,3)))+IF(AW156=0,0,IF(AW156&lt;3,1,IF(AW156&lt;10,2,3)))+IF(AX156=0,0,IF(AX156&lt;5,1,IF(AX156&lt;10,2,3)))+IF(AY156="A",0,IF(AY156="A+",0,IF(AY156="B",1,5)))+IF(AZ156="Self",0,IF(AZ156="CloudFlare",2,IF(AZ156="Incapsula",2,3)))</f>
        <v>14</v>
      </c>
      <c r="I156" s="39">
        <f aca="1">IF(BA156&lt;PricePercentile33,0,IF(BA156&lt;PricePercentile66,1,2))+IF(BB156&lt;ConPricePercentile33,0,IF(BB156&lt;ConPricePercentile66,1,2))+IF(BC156="Free",0,IF(BC156="Yes",0,1))+IF(BD156="Free",0,IF(BD156&gt;29,0,IF(BD156&gt;13,1,IF(BD156&gt;6,2,3))))</f>
        <v>5</v>
      </c>
      <c r="J156" s="40">
        <f>IF(BE156="Yes",1,0)+IF(BF156="Yes",1,0)+IF(BG156="Yes",1,0)+IF(BH156="No",1,IF(BH156="",0,IF(BH156="Some",0.5,0)))+IF(BI156="No",1,IF(BI156="",0,IF(BI156="Some",0.5,0)))+IF(BJ156="No",1,IF(BJ156="",0,IF(BJ156="Some",0.5,0)))+IF(BK156="",0,1)+IF(BL156="",0,1)</f>
        <v>3</v>
      </c>
      <c r="K156" s="41"/>
      <c r="L156" s="42" t="s">
        <v>192</v>
      </c>
      <c r="M156" s="38" t="str">
        <f>IF(OR(L156="USA",L156="UK",L156="Canada",L156="Australia",L156="New Zealand"),"Five",(IF(OR(L156="Denmark",L156="France",L156="Netherlands",L156="Norway"),"Nine",IF(OR(L156="Belgium",L156="Germany",L156="Italy",L156="Spain",L156="Sweden"),"Fourteen",IF(L156="","Not Disclosed",IF(OR(L156="British Virgin Islands",L156="Gibraltar",L156="British Indian Ocean",L156="Barbados"),"See Note","No"))))))</f>
        <v>Nine</v>
      </c>
      <c r="N156" s="40" t="s">
        <v>94</v>
      </c>
      <c r="O156" s="39"/>
      <c r="P156" s="40"/>
      <c r="Q156" s="38"/>
      <c r="R156" s="39"/>
      <c r="S156" s="39"/>
      <c r="T156" s="38" t="s">
        <v>94</v>
      </c>
      <c r="U156" s="39" t="s">
        <v>93</v>
      </c>
      <c r="V156" s="39" t="s">
        <v>94</v>
      </c>
      <c r="W156" s="39" t="s">
        <v>94</v>
      </c>
      <c r="X156" s="40" t="str">
        <f>IF(AND(NOT(M156="Five"),AA156="Yes",U156="Yes",OR(T156="Email",T156="Yes"),O156="No"),"Yes","No")</f>
        <v>No</v>
      </c>
      <c r="Y156" s="39" t="s">
        <v>94</v>
      </c>
      <c r="Z156" s="39" t="s">
        <v>93</v>
      </c>
      <c r="AA156" s="40" t="s">
        <v>93</v>
      </c>
      <c r="AB156" s="38" t="s">
        <v>93</v>
      </c>
      <c r="AC156" s="39"/>
      <c r="AD156" s="39"/>
      <c r="AE156" s="39"/>
      <c r="AF156" s="39"/>
      <c r="AG156" s="39"/>
      <c r="AH156" s="40" t="s">
        <v>93</v>
      </c>
      <c r="AI156" s="38"/>
      <c r="AJ156" s="39" t="s">
        <v>95</v>
      </c>
      <c r="AK156" s="38"/>
      <c r="AL156" s="40"/>
      <c r="AM156" s="38"/>
      <c r="AN156" s="39"/>
      <c r="AO156" s="39" t="s">
        <v>105</v>
      </c>
      <c r="AP156" s="39"/>
      <c r="AQ156" s="40" t="s">
        <v>145</v>
      </c>
      <c r="AR156" s="39" t="n">
        <v>1</v>
      </c>
      <c r="AS156" s="39" t="n">
        <v>50</v>
      </c>
      <c r="AT156" s="39" t="n">
        <v>500</v>
      </c>
      <c r="AU156" s="39"/>
      <c r="AV156" s="38" t="n">
        <v>43</v>
      </c>
      <c r="AW156" s="40" t="n">
        <v>17</v>
      </c>
      <c r="AX156" s="38" t="n">
        <v>32</v>
      </c>
      <c r="AY156" s="39" t="s">
        <v>109</v>
      </c>
      <c r="AZ156" s="40" t="s">
        <v>97</v>
      </c>
      <c r="BA156" s="43" t="n">
        <v>11.8300000000000001</v>
      </c>
      <c r="BB156" s="43">
        <f>BA156/AR156</f>
        <v>11.8300000000000001</v>
      </c>
      <c r="BC156" s="39" t="s">
        <v>94</v>
      </c>
      <c r="BD156" s="40" t="n">
        <v>30</v>
      </c>
      <c r="BE156" s="38"/>
      <c r="BF156" s="39"/>
      <c r="BG156" s="40"/>
      <c r="BH156" s="38" t="s">
        <v>94</v>
      </c>
      <c r="BI156" s="39" t="s">
        <v>94</v>
      </c>
      <c r="BJ156" s="40" t="s">
        <v>94</v>
      </c>
      <c r="BK156" s="39"/>
      <c r="BL156" s="40"/>
    </row>
    <row r="157" spans="1:64">
      <c r="A157" s="37" t="s">
        <v>317</v>
      </c>
      <c r="B157" s="38">
        <f>IF(OR(M157="Five"),3,0)+IF(OR(M157="Not Disclosed"),1.5,0)+IF(OR(M157="Nine",M157="Fourteen",M157="See Note",M157="Cooperative"),1,0)+IF(OR(N157="Yes"),2,0)+IF(OR(N157="Not Disclosed"),1.5,0)+IF(OR(N157="Owned"),1,0)</f>
        <v>1</v>
      </c>
      <c r="C157" s="39">
        <f>COUNTIF(P157:S157,"Yes")+(0.5*COUNTIF(P157:S157,""))+(0.5*COUNTIF(P157:S157,"See Note"))+(3*COUNTIF(O157,"Yes"))</f>
        <v>7</v>
      </c>
      <c r="D157" s="40">
        <f>(3*COUNTIF(T157,"No"))+COUNTIF(U157:V157,"No")</f>
        <v>2</v>
      </c>
      <c r="E157" s="39">
        <f>COUNTIF(Y157,"No")+COUNTIF(Z157,"No")+(0.5*COUNTIF(Z157,"See Note"))+(3*COUNTIF(AA157,"No"))+COUNTIF(AI157,"Yes")+(0.5*COUNTIF(AI157,"Some"))+COUNTIF(AJ157,"Yes")+(0.5*COUNTIF(AJ157,"Some"))</f>
        <v>2.5</v>
      </c>
      <c r="F157" s="39">
        <f>(IF(OR(AN157="MPPE-128",AN157="Blowfish-64"),1,(IF(OR(AN157="See Note",AN157="Blowfish-128"),0.5,IF(OR(AN157="AES-128",AN157="AES-160",AN157="AES-192",AN157="AES-256"),0,0)))+(IF(OR(AO157="MPPE-128",AO157="Blowfish-64"),2,(IF(OR(AO157="See Note",AO157="Blowfish-128",AO157=""),1,IF(OR(AO157="AES-128",AO157="AES-160",AO157="AES-192",AO157="AES-256"),0,0)))))))+IF(OR(AP157="MS-CHAPv2",AP157="RSA-RC4",AP157="RSA-1024"),1,IF(OR(AP157="See Note",AP157=""),0.5,IF(OR(AP157="RSA-4096",AP157="RSA-2048",AP157="DH-2048",AP157="CA-4096"),0,0)))+IF(OR(AQ157="MS-CHAPv2",AQ157="RSA-RC4",AQ157="RSA-1024"),2,IF(OR(AQ157="See Note",AQ157=""),1,IF(OR(AQ157="RSA-4096",AQ157="RSA-2048",AQ157="DH-2048"),0,0)))</f>
        <v>1.5</v>
      </c>
      <c r="G157" s="39">
        <f>IF(AR157&lt;3,2,0)+IF(AS157&lt;10,1,IF(AS157="",1,0))+IF(AT157&lt;3,2,IF(AT157&lt;10,1,IF(AT157="",1,0)))</f>
        <v>0</v>
      </c>
      <c r="H157" s="38">
        <f>IF(AV157=0,0,IF(AV157&lt;5,1,IF(AV157&lt;10,2,3)))+IF(AW157=0,0,IF(AW157&lt;3,1,IF(AW157&lt;10,2,3)))+IF(AX157=0,0,IF(AX157&lt;5,1,IF(AX157&lt;10,2,3)))+IF(AY157="A",0,IF(AY157="A+",0,IF(AY157="B",1,5)))+IF(AZ157="Self",0,IF(AZ157="CloudFlare",2,IF(AZ157="Incapsula",2,3)))</f>
        <v>11</v>
      </c>
      <c r="I157" s="39">
        <f aca="1">IF(BA157&lt;PricePercentile33,0,IF(BA157&lt;PricePercentile66,1,2))+IF(BB157&lt;ConPricePercentile33,0,IF(BB157&lt;ConPricePercentile66,1,2))+IF(BC157="Free",0,IF(BC157="Yes",0,1))+IF(BD157="Free",0,IF(BD157&gt;29,0,IF(BD157&gt;13,1,IF(BD157&gt;6,2,3))))</f>
        <v>0</v>
      </c>
      <c r="J157" s="40">
        <f>IF(BE157="Yes",1,0)+IF(BF157="Yes",1,0)+IF(BG157="Yes",1,0)+IF(BH157="No",1,IF(BH157="",0,IF(BH157="Some",0.5,0)))+IF(BI157="No",1,IF(BI157="",0,IF(BI157="Some",0.5,0)))+IF(BJ157="No",1,IF(BJ157="",0,IF(BJ157="Some",0.5,0)))+IF(BK157="",0,1)+IF(BL157="",0,1)</f>
        <v>0</v>
      </c>
      <c r="K157" s="41"/>
      <c r="L157" s="42" t="s">
        <v>318</v>
      </c>
      <c r="M157" s="38" t="s">
        <v>119</v>
      </c>
      <c r="N157" s="40" t="s">
        <v>94</v>
      </c>
      <c r="O157" s="39" t="s">
        <v>93</v>
      </c>
      <c r="P157" s="40" t="s">
        <v>93</v>
      </c>
      <c r="Q157" s="38" t="s">
        <v>93</v>
      </c>
      <c r="R157" s="39" t="s">
        <v>93</v>
      </c>
      <c r="S157" s="39" t="s">
        <v>93</v>
      </c>
      <c r="T157" s="38" t="s">
        <v>93</v>
      </c>
      <c r="U157" s="39" t="s">
        <v>94</v>
      </c>
      <c r="V157" s="39" t="s">
        <v>94</v>
      </c>
      <c r="W157" s="39" t="s">
        <v>94</v>
      </c>
      <c r="X157" s="40" t="str">
        <f>IF(AND(NOT(M157="Five"),AA157="Yes",U157="Yes",OR(T157="Email",T157="Yes"),O157="No"),"Yes","No")</f>
        <v>No</v>
      </c>
      <c r="Y157" s="39" t="s">
        <v>94</v>
      </c>
      <c r="Z157" s="39" t="s">
        <v>94</v>
      </c>
      <c r="AA157" s="40" t="s">
        <v>93</v>
      </c>
      <c r="AB157" s="38"/>
      <c r="AC157" s="39" t="s">
        <v>93</v>
      </c>
      <c r="AD157" s="39"/>
      <c r="AE157" s="39"/>
      <c r="AF157" s="39" t="s">
        <v>93</v>
      </c>
      <c r="AG157" s="39"/>
      <c r="AH157" s="40"/>
      <c r="AI157" s="38"/>
      <c r="AJ157" s="39" t="s">
        <v>95</v>
      </c>
      <c r="AK157" s="38"/>
      <c r="AL157" s="40"/>
      <c r="AM157" s="38"/>
      <c r="AN157" s="39"/>
      <c r="AO157" s="39" t="s">
        <v>105</v>
      </c>
      <c r="AP157" s="39"/>
      <c r="AQ157" s="40"/>
      <c r="AR157" s="39" t="n">
        <v>25</v>
      </c>
      <c r="AS157" s="39" t="n">
        <v>24</v>
      </c>
      <c r="AT157" s="39" t="n">
        <v>7670</v>
      </c>
      <c r="AU157" s="39"/>
      <c r="AV157" s="38" t="n">
        <v>3</v>
      </c>
      <c r="AW157" s="40" t="n">
        <v>2</v>
      </c>
      <c r="AX157" s="38" t="n">
        <v>1</v>
      </c>
      <c r="AY157" s="39"/>
      <c r="AZ157" s="40" t="s">
        <v>150</v>
      </c>
      <c r="BA157" s="43" t="n">
        <v>0</v>
      </c>
      <c r="BB157" s="43">
        <f>BA157/AR157</f>
        <v>0</v>
      </c>
      <c r="BC157" s="44" t="s">
        <v>129</v>
      </c>
      <c r="BD157" s="45" t="s">
        <v>129</v>
      </c>
      <c r="BE157" s="38"/>
      <c r="BF157" s="39"/>
      <c r="BG157" s="40"/>
      <c r="BH157" s="38"/>
      <c r="BI157" s="39"/>
      <c r="BJ157" s="40"/>
      <c r="BK157" s="39"/>
      <c r="BL157" s="40"/>
    </row>
    <row r="158" spans="1:64">
      <c r="A158" s="37" t="s">
        <v>319</v>
      </c>
      <c r="B158" s="38">
        <f>IF(OR(M158="Five"),3,0)+IF(OR(M158="Not Disclosed"),1.5,0)+IF(OR(M158="Nine",M158="Fourteen",M158="See Note",M158="Cooperative"),1,0)+IF(OR(N158="Yes"),2,0)+IF(OR(N158="Not Disclosed"),1.5,0)+IF(OR(N158="Owned"),1,0)</f>
        <v>3</v>
      </c>
      <c r="C158" s="39">
        <f>COUNTIF(P158:S158,"Yes")+(0.5*COUNTIF(P158:S158,""))+(0.5*COUNTIF(P158:S158,"See Note"))+(3*COUNTIF(O158,"Yes"))</f>
        <v>2</v>
      </c>
      <c r="D158" s="40">
        <f>(3*COUNTIF(T158,"No"))+COUNTIF(U158:V158,"No")</f>
        <v>5</v>
      </c>
      <c r="E158" s="39">
        <f>COUNTIF(Y158,"No")+COUNTIF(Z158,"No")+(0.5*COUNTIF(Z158,"See Note"))+(3*COUNTIF(AA158,"No"))+COUNTIF(AI158,"Yes")+(0.5*COUNTIF(AI158,"Some"))+COUNTIF(AJ158,"Yes")+(0.5*COUNTIF(AJ158,"Some"))</f>
        <v>2.5</v>
      </c>
      <c r="F158" s="39">
        <f>(IF(OR(AN158="MPPE-128",AN158="Blowfish-64"),1,(IF(OR(AN158="See Note",AN158="Blowfish-128"),0.5,IF(OR(AN158="AES-128",AN158="AES-160",AN158="AES-192",AN158="AES-256"),0,0)))+(IF(OR(AO158="MPPE-128",AO158="Blowfish-64"),2,(IF(OR(AO158="See Note",AO158="Blowfish-128",AO158=""),1,IF(OR(AO158="AES-128",AO158="AES-160",AO158="AES-192",AO158="AES-256"),0,0)))))))+IF(OR(AP158="MS-CHAPv2",AP158="RSA-RC4",AP158="RSA-1024"),1,IF(OR(AP158="See Note",AP158=""),0.5,IF(OR(AP158="RSA-4096",AP158="RSA-2048",AP158="DH-2048",AP158="CA-4096"),0,0)))+IF(OR(AQ158="MS-CHAPv2",AQ158="RSA-RC4",AQ158="RSA-1024"),2,IF(OR(AQ158="See Note",AQ158=""),1,IF(OR(AQ158="RSA-4096",AQ158="RSA-2048",AQ158="DH-2048"),0,0)))</f>
        <v>2.5</v>
      </c>
      <c r="G158" s="39">
        <f>IF(AR158&lt;3,2,0)+IF(AS158&lt;10,1,IF(AS158="",1,0))+IF(AT158&lt;3,2,IF(AT158&lt;10,1,IF(AT158="",1,0)))</f>
        <v>0</v>
      </c>
      <c r="H158" s="38">
        <f>IF(AV158=0,0,IF(AV158&lt;5,1,IF(AV158&lt;10,2,3)))+IF(AW158=0,0,IF(AW158&lt;3,1,IF(AW158&lt;10,2,3)))+IF(AX158=0,0,IF(AX158&lt;5,1,IF(AX158&lt;10,2,3)))+IF(AY158="A",0,IF(AY158="A+",0,IF(AY158="B",1,5)))+IF(AZ158="Self",0,IF(AZ158="CloudFlare",2,IF(AZ158="Incapsula",2,3)))</f>
        <v>7</v>
      </c>
      <c r="I158" s="39">
        <f aca="1">IF(BA158&lt;PricePercentile33,0,IF(BA158&lt;PricePercentile66,1,2))+IF(BB158&lt;ConPricePercentile33,0,IF(BB158&lt;ConPricePercentile66,1,2))+IF(BC158="Free",0,IF(BC158="Yes",0,1))+IF(BD158="Free",0,IF(BD158&gt;29,0,IF(BD158&gt;13,1,IF(BD158&gt;6,2,3))))</f>
        <v>6</v>
      </c>
      <c r="J158" s="40">
        <f>IF(BE158="Yes",1,0)+IF(BF158="Yes",1,0)+IF(BG158="Yes",1,0)+IF(BH158="No",1,IF(BH158="",0,IF(BH158="Some",0.5,0)))+IF(BI158="No",1,IF(BI158="",0,IF(BI158="Some",0.5,0)))+IF(BJ158="No",1,IF(BJ158="",0,IF(BJ158="Some",0.5,0)))+IF(BK158="",0,1)+IF(BL158="",0,1)</f>
        <v>4</v>
      </c>
      <c r="K158" s="41"/>
      <c r="L158" s="42" t="s">
        <v>128</v>
      </c>
      <c r="M158" s="38" t="str">
        <f>IF(OR(L158="USA",L158="UK",L158="Canada",L158="Australia",L158="New Zealand"),"Five",(IF(OR(L158="Denmark",L158="France",L158="Netherlands",L158="Norway"),"Nine",IF(OR(L158="Belgium",L158="Germany",L158="Italy",L158="Spain",L158="Sweden"),"Fourteen",IF(L158="","Not Disclosed",IF(OR(L158="British Virgin Islands",L158="Gibraltar",L158="British Indian Ocean",L158="Barbados"),"See Note","No"))))))</f>
        <v>Five</v>
      </c>
      <c r="N158" s="40" t="s">
        <v>94</v>
      </c>
      <c r="O158" s="39" t="s">
        <v>94</v>
      </c>
      <c r="P158" s="40"/>
      <c r="Q158" s="38"/>
      <c r="R158" s="39"/>
      <c r="S158" s="39"/>
      <c r="T158" s="38" t="s">
        <v>94</v>
      </c>
      <c r="U158" s="39" t="s">
        <v>94</v>
      </c>
      <c r="V158" s="39" t="s">
        <v>94</v>
      </c>
      <c r="W158" s="39" t="s">
        <v>94</v>
      </c>
      <c r="X158" s="40" t="str">
        <f>IF(AND(NOT(M158="Five"),AA158="Yes",U158="Yes",OR(T158="Email",T158="Yes"),O158="No"),"Yes","No")</f>
        <v>No</v>
      </c>
      <c r="Y158" s="39" t="s">
        <v>94</v>
      </c>
      <c r="Z158" s="39" t="s">
        <v>94</v>
      </c>
      <c r="AA158" s="40" t="s">
        <v>93</v>
      </c>
      <c r="AB158" s="38"/>
      <c r="AC158" s="39"/>
      <c r="AD158" s="39"/>
      <c r="AE158" s="39"/>
      <c r="AF158" s="39"/>
      <c r="AG158" s="39"/>
      <c r="AH158" s="40"/>
      <c r="AI158" s="38"/>
      <c r="AJ158" s="39" t="s">
        <v>95</v>
      </c>
      <c r="AK158" s="38"/>
      <c r="AL158" s="40"/>
      <c r="AM158" s="38"/>
      <c r="AN158" s="39"/>
      <c r="AO158" s="39"/>
      <c r="AP158" s="39"/>
      <c r="AQ158" s="40"/>
      <c r="AR158" s="39" t="n">
        <v>5</v>
      </c>
      <c r="AS158" s="39" t="n">
        <v>11</v>
      </c>
      <c r="AT158" s="39" t="n">
        <v>400</v>
      </c>
      <c r="AU158" s="39"/>
      <c r="AV158" s="38" t="n">
        <v>5</v>
      </c>
      <c r="AW158" s="40" t="n">
        <v>3</v>
      </c>
      <c r="AX158" s="38" t="n">
        <v>17</v>
      </c>
      <c r="AY158" s="39" t="s">
        <v>96</v>
      </c>
      <c r="AZ158" s="40" t="s">
        <v>97</v>
      </c>
      <c r="BA158" s="43" t="n">
        <v>8.33999999999999986</v>
      </c>
      <c r="BB158" s="43">
        <f>BA158/AR158</f>
        <v>1.66799999999999997</v>
      </c>
      <c r="BC158" s="39" t="s">
        <v>94</v>
      </c>
      <c r="BD158" s="40" t="n">
        <v>7</v>
      </c>
      <c r="BE158" s="38"/>
      <c r="BF158" s="39"/>
      <c r="BG158" s="40"/>
      <c r="BH158" s="38" t="s">
        <v>94</v>
      </c>
      <c r="BI158" s="39" t="s">
        <v>94</v>
      </c>
      <c r="BJ158" s="40" t="s">
        <v>94</v>
      </c>
      <c r="BK158" s="39"/>
      <c r="BL158" s="40" t="s">
        <v>94</v>
      </c>
    </row>
    <row r="159" spans="1:64">
      <c r="A159" s="37" t="s">
        <v>320</v>
      </c>
      <c r="B159" s="38">
        <f>IF(OR(M159="Five"),3,0)+IF(OR(M159="Not Disclosed"),1.5,0)+IF(OR(M159="Nine",M159="Fourteen",M159="See Note",M159="Cooperative"),1,0)+IF(OR(N159="Yes"),2,0)+IF(OR(N159="Not Disclosed"),1.5,0)+IF(OR(N159="Owned"),1,0)</f>
        <v>3</v>
      </c>
      <c r="C159" s="39">
        <f>COUNTIF(P159:S159,"Yes")+(0.5*COUNTIF(P159:S159,""))+(0.5*COUNTIF(P159:S159,"See Note"))+(3*COUNTIF(O159,"Yes"))</f>
        <v>2</v>
      </c>
      <c r="D159" s="40">
        <f>(3*COUNTIF(T159,"No"))+COUNTIF(U159:V159,"No")</f>
        <v>4</v>
      </c>
      <c r="E159" s="39">
        <f>COUNTIF(Y159,"No")+COUNTIF(Z159,"No")+(0.5*COUNTIF(Z159,"See Note"))+(3*COUNTIF(AA159,"No"))+COUNTIF(AI159,"Yes")+(0.5*COUNTIF(AI159,"Some"))+COUNTIF(AJ159,"Yes")+(0.5*COUNTIF(AJ159,"Some"))</f>
        <v>5</v>
      </c>
      <c r="F159" s="39">
        <f>(IF(OR(AN159="MPPE-128",AN159="Blowfish-64"),1,(IF(OR(AN159="See Note",AN159="Blowfish-128"),0.5,IF(OR(AN159="AES-128",AN159="AES-160",AN159="AES-192",AN159="AES-256"),0,0)))+(IF(OR(AO159="MPPE-128",AO159="Blowfish-64"),2,(IF(OR(AO159="See Note",AO159="Blowfish-128",AO159=""),1,IF(OR(AO159="AES-128",AO159="AES-160",AO159="AES-192",AO159="AES-256"),0,0)))))))+IF(OR(AP159="MS-CHAPv2",AP159="RSA-RC4",AP159="RSA-1024"),1,IF(OR(AP159="See Note",AP159=""),0.5,IF(OR(AP159="RSA-4096",AP159="RSA-2048",AP159="DH-2048",AP159="CA-4096"),0,0)))+IF(OR(AQ159="MS-CHAPv2",AQ159="RSA-RC4",AQ159="RSA-1024"),2,IF(OR(AQ159="See Note",AQ159=""),1,IF(OR(AQ159="RSA-4096",AQ159="RSA-2048",AQ159="DH-2048"),0,0)))</f>
        <v>2.5</v>
      </c>
      <c r="G159" s="39">
        <f>IF(AR159&lt;3,2,0)+IF(AS159&lt;10,1,IF(AS159="",1,0))+IF(AT159&lt;3,2,IF(AT159&lt;10,1,IF(AT159="",1,0)))</f>
        <v>2</v>
      </c>
      <c r="H159" s="38">
        <f>IF(AV159=0,0,IF(AV159&lt;5,1,IF(AV159&lt;10,2,3)))+IF(AW159=0,0,IF(AW159&lt;3,1,IF(AW159&lt;10,2,3)))+IF(AX159=0,0,IF(AX159&lt;5,1,IF(AX159&lt;10,2,3)))+IF(AY159="A",0,IF(AY159="A+",0,IF(AY159="B",1,5)))+IF(AZ159="Self",0,IF(AZ159="CloudFlare",2,IF(AZ159="Incapsula",2,3)))</f>
        <v>7</v>
      </c>
      <c r="I159" s="39">
        <f aca="1">IF(BA159&lt;PricePercentile33,0,IF(BA159&lt;PricePercentile66,1,2))+IF(BB159&lt;ConPricePercentile33,0,IF(BB159&lt;ConPricePercentile66,1,2))+IF(BC159="Free",0,IF(BC159="Yes",0,1))+IF(BD159="Free",0,IF(BD159&gt;29,0,IF(BD159&gt;13,1,IF(BD159&gt;6,2,3))))</f>
        <v>6</v>
      </c>
      <c r="J159" s="40">
        <f>IF(BE159="Yes",1,0)+IF(BF159="Yes",1,0)+IF(BG159="Yes",1,0)+IF(BH159="No",1,IF(BH159="",0,IF(BH159="Some",0.5,0)))+IF(BI159="No",1,IF(BI159="",0,IF(BI159="Some",0.5,0)))+IF(BJ159="No",1,IF(BJ159="",0,IF(BJ159="Some",0.5,0)))+IF(BK159="",0,1)+IF(BL159="",0,1)</f>
        <v>5</v>
      </c>
      <c r="K159" s="41"/>
      <c r="L159" s="42" t="s">
        <v>92</v>
      </c>
      <c r="M159" s="38" t="str">
        <f>IF(OR(L159="USA",L159="UK",L159="Canada",L159="Australia",L159="New Zealand"),"Five",(IF(OR(L159="Denmark",L159="France",L159="Netherlands",L159="Norway"),"Nine",IF(OR(L159="Belgium",L159="Germany",L159="Italy",L159="Spain",L159="Sweden"),"Fourteen",IF(L159="","Not Disclosed",IF(OR(L159="British Virgin Islands",L159="Gibraltar",L159="British Indian Ocean",L159="Barbados"),"See Note","No"))))))</f>
        <v>Five</v>
      </c>
      <c r="N159" s="40" t="s">
        <v>94</v>
      </c>
      <c r="O159" s="39"/>
      <c r="P159" s="40"/>
      <c r="Q159" s="38"/>
      <c r="R159" s="39"/>
      <c r="S159" s="39"/>
      <c r="T159" s="38" t="s">
        <v>94</v>
      </c>
      <c r="U159" s="39" t="s">
        <v>93</v>
      </c>
      <c r="V159" s="39" t="s">
        <v>94</v>
      </c>
      <c r="W159" s="39" t="s">
        <v>94</v>
      </c>
      <c r="X159" s="40" t="str">
        <f>IF(AND(NOT(M159="Five"),AA159="Yes",U159="Yes",OR(T159="Email",T159="Yes"),O159="No"),"Yes","No")</f>
        <v>No</v>
      </c>
      <c r="Y159" s="39" t="s">
        <v>94</v>
      </c>
      <c r="Z159" s="39" t="s">
        <v>94</v>
      </c>
      <c r="AA159" s="40" t="s">
        <v>94</v>
      </c>
      <c r="AB159" s="38"/>
      <c r="AC159" s="39"/>
      <c r="AD159" s="39"/>
      <c r="AE159" s="39"/>
      <c r="AF159" s="39"/>
      <c r="AG159" s="39"/>
      <c r="AH159" s="40"/>
      <c r="AI159" s="38"/>
      <c r="AJ159" s="39"/>
      <c r="AK159" s="38"/>
      <c r="AL159" s="40"/>
      <c r="AM159" s="38"/>
      <c r="AN159" s="39"/>
      <c r="AO159" s="39" t="s">
        <v>101</v>
      </c>
      <c r="AP159" s="39"/>
      <c r="AQ159" s="40"/>
      <c r="AR159" s="39" t="n">
        <v>1</v>
      </c>
      <c r="AS159" s="39" t="n">
        <v>14</v>
      </c>
      <c r="AT159" s="39" t="n">
        <v>14</v>
      </c>
      <c r="AU159" s="39"/>
      <c r="AV159" s="38" t="n">
        <v>5</v>
      </c>
      <c r="AW159" s="40" t="n">
        <v>3</v>
      </c>
      <c r="AX159" s="38" t="n">
        <v>2</v>
      </c>
      <c r="AY159" s="39" t="s">
        <v>96</v>
      </c>
      <c r="AZ159" s="40" t="s">
        <v>132</v>
      </c>
      <c r="BA159" s="43" t="n">
        <v>3.95000000000000018</v>
      </c>
      <c r="BB159" s="43">
        <f>BA159/AR159</f>
        <v>3.95000000000000018</v>
      </c>
      <c r="BC159" s="39" t="s">
        <v>94</v>
      </c>
      <c r="BD159" s="40" t="n">
        <v>1</v>
      </c>
      <c r="BE159" s="38"/>
      <c r="BF159" s="39" t="s">
        <v>93</v>
      </c>
      <c r="BG159" s="40"/>
      <c r="BH159" s="38" t="s">
        <v>94</v>
      </c>
      <c r="BI159" s="39" t="s">
        <v>94</v>
      </c>
      <c r="BJ159" s="40" t="s">
        <v>94</v>
      </c>
      <c r="BK159" s="39"/>
      <c r="BL159" s="40" t="s">
        <v>94</v>
      </c>
    </row>
    <row r="160" spans="1:64">
      <c r="A160" s="37" t="s">
        <v>321</v>
      </c>
      <c r="B160" s="38">
        <f>IF(OR(M160="Five"),3,0)+IF(OR(M160="Not Disclosed"),1.5,0)+IF(OR(M160="Nine",M160="Fourteen",M160="See Note",M160="Cooperative"),1,0)+IF(OR(N160="Yes"),2,0)+IF(OR(N160="Not Disclosed"),1.5,0)+IF(OR(N160="Owned"),1,0)</f>
        <v>1</v>
      </c>
      <c r="C160" s="39">
        <f>COUNTIF(P160:S160,"Yes")+(0.5*COUNTIF(P160:S160,""))+(0.5*COUNTIF(P160:S160,"See Note"))+(3*COUNTIF(O160,"Yes"))</f>
        <v>3</v>
      </c>
      <c r="D160" s="40">
        <f>(3*COUNTIF(T160,"No"))+COUNTIF(U160:V160,"No")</f>
        <v>2</v>
      </c>
      <c r="E160" s="39">
        <f>COUNTIF(Y160,"No")+COUNTIF(Z160,"No")+(0.5*COUNTIF(Z160,"See Note"))+(3*COUNTIF(AA160,"No"))+COUNTIF(AI160,"Yes")+(0.5*COUNTIF(AI160,"Some"))+COUNTIF(AJ160,"Yes")+(0.5*COUNTIF(AJ160,"Some"))</f>
        <v>3</v>
      </c>
      <c r="F160" s="39">
        <f>(IF(OR(AN160="MPPE-128",AN160="Blowfish-64"),1,(IF(OR(AN160="See Note",AN160="Blowfish-128"),0.5,IF(OR(AN160="AES-128",AN160="AES-160",AN160="AES-192",AN160="AES-256"),0,0)))+(IF(OR(AO160="MPPE-128",AO160="Blowfish-64"),2,(IF(OR(AO160="See Note",AO160="Blowfish-128",AO160=""),1,IF(OR(AO160="AES-128",AO160="AES-160",AO160="AES-192",AO160="AES-256"),0,0)))))))+IF(OR(AP160="MS-CHAPv2",AP160="RSA-RC4",AP160="RSA-1024"),1,IF(OR(AP160="See Note",AP160=""),0.5,IF(OR(AP160="RSA-4096",AP160="RSA-2048",AP160="DH-2048",AP160="CA-4096"),0,0)))+IF(OR(AQ160="MS-CHAPv2",AQ160="RSA-RC4",AQ160="RSA-1024"),2,IF(OR(AQ160="See Note",AQ160=""),1,IF(OR(AQ160="RSA-4096",AQ160="RSA-2048",AQ160="DH-2048"),0,0)))</f>
        <v>2.5</v>
      </c>
      <c r="G160" s="39">
        <f>IF(AR160&lt;3,2,0)+IF(AS160&lt;10,1,IF(AS160="",1,0))+IF(AT160&lt;3,2,IF(AT160&lt;10,1,IF(AT160="",1,0)))</f>
        <v>1</v>
      </c>
      <c r="H160" s="38">
        <f>IF(AV160=0,0,IF(AV160&lt;5,1,IF(AV160&lt;10,2,3)))+IF(AW160=0,0,IF(AW160&lt;3,1,IF(AW160&lt;10,2,3)))+IF(AX160=0,0,IF(AX160&lt;5,1,IF(AX160&lt;10,2,3)))+IF(AY160="A",0,IF(AY160="A+",0,IF(AY160="B",1,5)))+IF(AZ160="Self",0,IF(AZ160="CloudFlare",2,IF(AZ160="Incapsula",2,3)))</f>
        <v>4</v>
      </c>
      <c r="I160" s="39">
        <f aca="1">IF(BA160&lt;PricePercentile33,0,IF(BA160&lt;PricePercentile66,1,2))+IF(BB160&lt;ConPricePercentile33,0,IF(BB160&lt;ConPricePercentile66,1,2))+IF(BC160="Free",0,IF(BC160="Yes",0,1))+IF(BD160="Free",0,IF(BD160&gt;29,0,IF(BD160&gt;13,1,IF(BD160&gt;6,2,3))))</f>
        <v>2</v>
      </c>
      <c r="J160" s="40">
        <f>IF(BE160="Yes",1,0)+IF(BF160="Yes",1,0)+IF(BG160="Yes",1,0)+IF(BH160="No",1,IF(BH160="",0,IF(BH160="Some",0.5,0)))+IF(BI160="No",1,IF(BI160="",0,IF(BI160="Some",0.5,0)))+IF(BJ160="No",1,IF(BJ160="",0,IF(BJ160="Some",0.5,0)))+IF(BK160="",0,1)+IF(BL160="",0,1)</f>
        <v>1</v>
      </c>
      <c r="K160" s="41"/>
      <c r="L160" s="42" t="s">
        <v>322</v>
      </c>
      <c r="M160" s="38" t="s">
        <v>119</v>
      </c>
      <c r="N160" s="40" t="s">
        <v>94</v>
      </c>
      <c r="O160" s="39" t="s">
        <v>94</v>
      </c>
      <c r="P160" s="40"/>
      <c r="Q160" s="38" t="s">
        <v>93</v>
      </c>
      <c r="R160" s="39" t="s">
        <v>93</v>
      </c>
      <c r="S160" s="39"/>
      <c r="T160" s="38" t="s">
        <v>100</v>
      </c>
      <c r="U160" s="39" t="s">
        <v>94</v>
      </c>
      <c r="V160" s="39" t="s">
        <v>94</v>
      </c>
      <c r="W160" s="39" t="s">
        <v>94</v>
      </c>
      <c r="X160" s="40" t="str">
        <f>IF(AND(NOT(M160="Five"),AA160="Yes",U160="Yes",OR(T160="Email",T160="Yes"),O160="No"),"Yes","No")</f>
        <v>No</v>
      </c>
      <c r="Y160" s="39" t="s">
        <v>94</v>
      </c>
      <c r="Z160" s="39" t="s">
        <v>94</v>
      </c>
      <c r="AA160" s="40" t="s">
        <v>93</v>
      </c>
      <c r="AB160" s="38"/>
      <c r="AC160" s="39"/>
      <c r="AD160" s="39"/>
      <c r="AE160" s="39"/>
      <c r="AF160" s="39"/>
      <c r="AG160" s="39"/>
      <c r="AH160" s="40"/>
      <c r="AI160" s="38"/>
      <c r="AJ160" s="39" t="s">
        <v>93</v>
      </c>
      <c r="AK160" s="38"/>
      <c r="AL160" s="40"/>
      <c r="AM160" s="38"/>
      <c r="AN160" s="39"/>
      <c r="AO160" s="39"/>
      <c r="AP160" s="39"/>
      <c r="AQ160" s="40"/>
      <c r="AR160" s="39" t="n">
        <v>5</v>
      </c>
      <c r="AS160" s="39" t="n">
        <v>11</v>
      </c>
      <c r="AT160" s="39" t="n">
        <v>9</v>
      </c>
      <c r="AU160" s="39"/>
      <c r="AV160" s="38" t="n">
        <v>4</v>
      </c>
      <c r="AW160" s="40" t="n">
        <v>1</v>
      </c>
      <c r="AX160" s="38" t="n">
        <v>7</v>
      </c>
      <c r="AY160" s="39" t="s">
        <v>102</v>
      </c>
      <c r="AZ160" s="40" t="s">
        <v>97</v>
      </c>
      <c r="BA160" s="43" t="n">
        <v>2.5</v>
      </c>
      <c r="BB160" s="43">
        <f>BA160/AR160</f>
        <v>0.5</v>
      </c>
      <c r="BC160" s="39" t="s">
        <v>93</v>
      </c>
      <c r="BD160" s="40" t="n">
        <v>10</v>
      </c>
      <c r="BE160" s="38"/>
      <c r="BF160" s="39"/>
      <c r="BG160" s="40" t="s">
        <v>93</v>
      </c>
      <c r="BH160" s="38"/>
      <c r="BI160" s="39"/>
      <c r="BJ160" s="40"/>
      <c r="BK160" s="39"/>
      <c r="BL160" s="40"/>
    </row>
    <row r="161" spans="1:64">
      <c r="A161" s="37" t="s">
        <v>323</v>
      </c>
      <c r="B161" s="38">
        <f>IF(OR(M161="Five"),3,0)+IF(OR(M161="Not Disclosed"),1.5,0)+IF(OR(M161="Nine",M161="Fourteen",M161="See Note",M161="Cooperative"),1,0)+IF(OR(N161="Yes"),2,0)+IF(OR(N161="Not Disclosed"),1.5,0)+IF(OR(N161="Owned"),1,0)</f>
        <v>5</v>
      </c>
      <c r="C161" s="39">
        <f>COUNTIF(P161:S161,"Yes")+(0.5*COUNTIF(P161:S161,""))+(0.5*COUNTIF(P161:S161,"See Note"))+(3*COUNTIF(O161,"Yes"))</f>
        <v>3.5</v>
      </c>
      <c r="D161" s="40">
        <f>(3*COUNTIF(T161,"No"))+COUNTIF(U161:V161,"No")</f>
        <v>1</v>
      </c>
      <c r="E161" s="39">
        <f>COUNTIF(Y161,"No")+COUNTIF(Z161,"No")+(0.5*COUNTIF(Z161,"See Note"))+(3*COUNTIF(AA161,"No"))+COUNTIF(AI161,"Yes")+(0.5*COUNTIF(AI161,"Some"))+COUNTIF(AJ161,"Yes")+(0.5*COUNTIF(AJ161,"Some"))</f>
        <v>1.5</v>
      </c>
      <c r="F161" s="39">
        <f>(IF(OR(AN161="MPPE-128",AN161="Blowfish-64"),1,(IF(OR(AN161="See Note",AN161="Blowfish-128"),0.5,IF(OR(AN161="AES-128",AN161="AES-160",AN161="AES-192",AN161="AES-256"),0,0)))+(IF(OR(AO161="MPPE-128",AO161="Blowfish-64"),2,(IF(OR(AO161="See Note",AO161="Blowfish-128",AO161=""),1,IF(OR(AO161="AES-128",AO161="AES-160",AO161="AES-192",AO161="AES-256"),0,0)))))))+IF(OR(AP161="MS-CHAPv2",AP161="RSA-RC4",AP161="RSA-1024"),1,IF(OR(AP161="See Note",AP161=""),0.5,IF(OR(AP161="RSA-4096",AP161="RSA-2048",AP161="DH-2048",AP161="CA-4096"),0,0)))+IF(OR(AQ161="MS-CHAPv2",AQ161="RSA-RC4",AQ161="RSA-1024"),2,IF(OR(AQ161="See Note",AQ161=""),1,IF(OR(AQ161="RSA-4096",AQ161="RSA-2048",AQ161="DH-2048"),0,0)))</f>
        <v>1.5</v>
      </c>
      <c r="G161" s="39">
        <f>IF(AR161&lt;3,2,0)+IF(AS161&lt;10,1,IF(AS161="",1,0))+IF(AT161&lt;3,2,IF(AT161&lt;10,1,IF(AT161="",1,0)))</f>
        <v>0</v>
      </c>
      <c r="H161" s="38">
        <f>IF(AV161=0,0,IF(AV161&lt;5,1,IF(AV161&lt;10,2,3)))+IF(AW161=0,0,IF(AW161&lt;3,1,IF(AW161&lt;10,2,3)))+IF(AX161=0,0,IF(AX161&lt;5,1,IF(AX161&lt;10,2,3)))+IF(AY161="A",0,IF(AY161="A+",0,IF(AY161="B",1,5)))+IF(AZ161="Self",0,IF(AZ161="CloudFlare",2,IF(AZ161="Incapsula",2,3)))</f>
        <v>6</v>
      </c>
      <c r="I161" s="39">
        <f aca="1">IF(BA161&lt;PricePercentile33,0,IF(BA161&lt;PricePercentile66,1,2))+IF(BB161&lt;ConPricePercentile33,0,IF(BB161&lt;ConPricePercentile66,1,2))+IF(BC161="Free",0,IF(BC161="Yes",0,1))+IF(BD161="Free",0,IF(BD161&gt;29,0,IF(BD161&gt;13,1,IF(BD161&gt;6,2,3))))</f>
        <v>3</v>
      </c>
      <c r="J161" s="40">
        <f>IF(BE161="Yes",1,0)+IF(BF161="Yes",1,0)+IF(BG161="Yes",1,0)+IF(BH161="No",1,IF(BH161="",0,IF(BH161="Some",0.5,0)))+IF(BI161="No",1,IF(BI161="",0,IF(BI161="Some",0.5,0)))+IF(BJ161="No",1,IF(BJ161="",0,IF(BJ161="Some",0.5,0)))+IF(BK161="",0,1)+IF(BL161="",0,1)</f>
        <v>4.5</v>
      </c>
      <c r="K161" s="41"/>
      <c r="L161" s="42" t="s">
        <v>92</v>
      </c>
      <c r="M161" s="38" t="str">
        <f>IF(OR(L161="USA",L161="UK",L161="Canada",L161="Australia",L161="New Zealand"),"Five",(IF(OR(L161="Denmark",L161="France",L161="Netherlands",L161="Norway"),"Nine",IF(OR(L161="Belgium",L161="Germany",L161="Italy",L161="Spain",L161="Sweden"),"Fourteen",IF(L161="","Not Disclosed",IF(OR(L161="British Virgin Islands",L161="Gibraltar",L161="British Indian Ocean",L161="Barbados"),"See Note","No"))))))</f>
        <v>Five</v>
      </c>
      <c r="N161" s="40" t="s">
        <v>93</v>
      </c>
      <c r="O161" s="39"/>
      <c r="P161" s="40"/>
      <c r="Q161" s="38" t="s">
        <v>93</v>
      </c>
      <c r="R161" s="39" t="s">
        <v>93</v>
      </c>
      <c r="S161" s="39" t="s">
        <v>93</v>
      </c>
      <c r="T161" s="38" t="s">
        <v>100</v>
      </c>
      <c r="U161" s="39" t="s">
        <v>93</v>
      </c>
      <c r="V161" s="39" t="s">
        <v>94</v>
      </c>
      <c r="W161" s="39" t="s">
        <v>94</v>
      </c>
      <c r="X161" s="40" t="str">
        <f>IF(AND(NOT(M161="Five"),AA161="Yes",U161="Yes",OR(T161="Email",T161="Yes"),O161="No"),"Yes","No")</f>
        <v>No</v>
      </c>
      <c r="Y161" s="39" t="s">
        <v>93</v>
      </c>
      <c r="Z161" s="39" t="s">
        <v>94</v>
      </c>
      <c r="AA161" s="40" t="s">
        <v>93</v>
      </c>
      <c r="AB161" s="38"/>
      <c r="AC161" s="39" t="s">
        <v>93</v>
      </c>
      <c r="AD161" s="39"/>
      <c r="AE161" s="39"/>
      <c r="AF161" s="39"/>
      <c r="AG161" s="39"/>
      <c r="AH161" s="40" t="s">
        <v>93</v>
      </c>
      <c r="AI161" s="38"/>
      <c r="AJ161" s="39" t="s">
        <v>95</v>
      </c>
      <c r="AK161" s="38"/>
      <c r="AL161" s="40"/>
      <c r="AM161" s="38"/>
      <c r="AN161" s="39" t="s">
        <v>116</v>
      </c>
      <c r="AO161" s="39" t="s">
        <v>105</v>
      </c>
      <c r="AP161" s="39"/>
      <c r="AQ161" s="40"/>
      <c r="AR161" s="39" t="n">
        <v>5</v>
      </c>
      <c r="AS161" s="39" t="n">
        <v>54</v>
      </c>
      <c r="AT161" s="39" t="n">
        <v>1000</v>
      </c>
      <c r="AU161" s="39" t="s">
        <v>93</v>
      </c>
      <c r="AV161" s="38" t="n">
        <v>5</v>
      </c>
      <c r="AW161" s="40" t="n">
        <v>3</v>
      </c>
      <c r="AX161" s="38" t="n">
        <v>8</v>
      </c>
      <c r="AY161" s="39" t="s">
        <v>102</v>
      </c>
      <c r="AZ161" s="40" t="s">
        <v>97</v>
      </c>
      <c r="BA161" s="43" t="n">
        <v>3.33000000000000007</v>
      </c>
      <c r="BB161" s="43">
        <f>BA161/AR161</f>
        <v>0.666000000000000014</v>
      </c>
      <c r="BC161" s="39" t="s">
        <v>94</v>
      </c>
      <c r="BD161" s="40" t="n">
        <v>7</v>
      </c>
      <c r="BE161" s="38"/>
      <c r="BF161" s="39" t="s">
        <v>93</v>
      </c>
      <c r="BG161" s="40"/>
      <c r="BH161" s="38" t="s">
        <v>95</v>
      </c>
      <c r="BI161" s="39" t="s">
        <v>94</v>
      </c>
      <c r="BJ161" s="40" t="s">
        <v>94</v>
      </c>
      <c r="BK161" s="39"/>
      <c r="BL161" s="40" t="s">
        <v>94</v>
      </c>
    </row>
    <row r="162" spans="1:64">
      <c r="A162" s="37" t="s">
        <v>324</v>
      </c>
      <c r="B162" s="38">
        <f>IF(OR(M162="Five"),3,0)+IF(OR(M162="Not Disclosed"),1.5,0)+IF(OR(M162="Nine",M162="Fourteen",M162="See Note",M162="Cooperative"),1,0)+IF(OR(N162="Yes"),2,0)+IF(OR(N162="Not Disclosed"),1.5,0)+IF(OR(N162="Owned"),1,0)</f>
        <v>0</v>
      </c>
      <c r="C162" s="39">
        <f>COUNTIF(P162:S162,"Yes")+(0.5*COUNTIF(P162:S162,""))+(0.5*COUNTIF(P162:S162,"See Note"))+(3*COUNTIF(O162,"Yes"))</f>
        <v>3.5</v>
      </c>
      <c r="D162" s="40">
        <f>(3*COUNTIF(T162,"No"))+COUNTIF(U162:V162,"No")</f>
        <v>3</v>
      </c>
      <c r="E162" s="39">
        <f>COUNTIF(Y162,"No")+COUNTIF(Z162,"No")+(0.5*COUNTIF(Z162,"See Note"))+(3*COUNTIF(AA162,"No"))+COUNTIF(AI162,"Yes")+(0.5*COUNTIF(AI162,"Some"))+COUNTIF(AJ162,"Yes")+(0.5*COUNTIF(AJ162,"Some"))</f>
        <v>1</v>
      </c>
      <c r="F162" s="39">
        <f>(IF(OR(AN162="MPPE-128",AN162="Blowfish-64"),1,(IF(OR(AN162="See Note",AN162="Blowfish-128"),0.5,IF(OR(AN162="AES-128",AN162="AES-160",AN162="AES-192",AN162="AES-256"),0,0)))+(IF(OR(AO162="MPPE-128",AO162="Blowfish-64"),2,(IF(OR(AO162="See Note",AO162="Blowfish-128",AO162=""),1,IF(OR(AO162="AES-128",AO162="AES-160",AO162="AES-192",AO162="AES-256"),0,0)))))))+IF(OR(AP162="MS-CHAPv2",AP162="RSA-RC4",AP162="RSA-1024"),1,IF(OR(AP162="See Note",AP162=""),0.5,IF(OR(AP162="RSA-4096",AP162="RSA-2048",AP162="DH-2048",AP162="CA-4096"),0,0)))+IF(OR(AQ162="MS-CHAPv2",AQ162="RSA-RC4",AQ162="RSA-1024"),2,IF(OR(AQ162="See Note",AQ162=""),1,IF(OR(AQ162="RSA-4096",AQ162="RSA-2048",AQ162="DH-2048"),0,0)))</f>
        <v>0</v>
      </c>
      <c r="G162" s="39">
        <f>IF(AR162&lt;3,2,0)+IF(AS162&lt;10,1,IF(AS162="",1,0))+IF(AT162&lt;3,2,IF(AT162&lt;10,1,IF(AT162="",1,0)))</f>
        <v>0</v>
      </c>
      <c r="H162" s="38">
        <f>IF(AV162=0,0,IF(AV162&lt;5,1,IF(AV162&lt;10,2,3)))+IF(AW162=0,0,IF(AW162&lt;3,1,IF(AW162&lt;10,2,3)))+IF(AX162=0,0,IF(AX162&lt;5,1,IF(AX162&lt;10,2,3)))+IF(AY162="A",0,IF(AY162="A+",0,IF(AY162="B",1,5)))+IF(AZ162="Self",0,IF(AZ162="CloudFlare",2,IF(AZ162="Incapsula",2,3)))</f>
        <v>0</v>
      </c>
      <c r="I162" s="39">
        <f aca="1">IF(BA162&lt;PricePercentile33,0,IF(BA162&lt;PricePercentile66,1,2))+IF(BB162&lt;ConPricePercentile33,0,IF(BB162&lt;ConPricePercentile66,1,2))+IF(BC162="Free",0,IF(BC162="Yes",0,1))+IF(BD162="Free",0,IF(BD162&gt;29,0,IF(BD162&gt;13,1,IF(BD162&gt;6,2,3))))</f>
        <v>4</v>
      </c>
      <c r="J162" s="40">
        <f>IF(BE162="Yes",1,0)+IF(BF162="Yes",1,0)+IF(BG162="Yes",1,0)+IF(BH162="No",1,IF(BH162="",0,IF(BH162="Some",0.5,0)))+IF(BI162="No",1,IF(BI162="",0,IF(BI162="Some",0.5,0)))+IF(BJ162="No",1,IF(BJ162="",0,IF(BJ162="Some",0.5,0)))+IF(BK162="",0,1)+IF(BL162="",0,1)</f>
        <v>4</v>
      </c>
      <c r="K162" s="41"/>
      <c r="L162" s="42" t="s">
        <v>158</v>
      </c>
      <c r="M162" s="38" t="str">
        <f>IF(OR(L162="USA",L162="UK",L162="Canada",L162="Australia",L162="New Zealand"),"Five",(IF(OR(L162="Denmark",L162="France",L162="Netherlands",L162="Norway"),"Nine",IF(OR(L162="Belgium",L162="Germany",L162="Italy",L162="Spain",L162="Sweden"),"Fourteen",IF(L162="","Not Disclosed",IF(OR(L162="British Virgin Islands",L162="Gibraltar",L162="British Indian Ocean",L162="Barbados"),"See Note","No"))))))</f>
        <v>No</v>
      </c>
      <c r="N162" s="40" t="s">
        <v>94</v>
      </c>
      <c r="O162" s="39"/>
      <c r="P162" s="40"/>
      <c r="Q162" s="38" t="s">
        <v>93</v>
      </c>
      <c r="R162" s="39" t="s">
        <v>93</v>
      </c>
      <c r="S162" s="39" t="s">
        <v>93</v>
      </c>
      <c r="T162" s="38" t="s">
        <v>94</v>
      </c>
      <c r="U162" s="39" t="s">
        <v>93</v>
      </c>
      <c r="V162" s="39" t="s">
        <v>93</v>
      </c>
      <c r="W162" s="39" t="s">
        <v>93</v>
      </c>
      <c r="X162" s="40" t="str">
        <f>IF(AND(NOT(M162="Five"),AA162="Yes",U162="Yes",OR(T162="Email",T162="Yes"),O162="No"),"Yes","No")</f>
        <v>No</v>
      </c>
      <c r="Y162" s="39" t="s">
        <v>93</v>
      </c>
      <c r="Z162" s="39" t="s">
        <v>94</v>
      </c>
      <c r="AA162" s="40" t="s">
        <v>93</v>
      </c>
      <c r="AB162" s="38"/>
      <c r="AC162" s="39"/>
      <c r="AD162" s="39"/>
      <c r="AE162" s="39"/>
      <c r="AF162" s="39"/>
      <c r="AG162" s="39"/>
      <c r="AH162" s="40" t="s">
        <v>93</v>
      </c>
      <c r="AI162" s="38" t="s">
        <v>94</v>
      </c>
      <c r="AJ162" s="39" t="s">
        <v>94</v>
      </c>
      <c r="AK162" s="38"/>
      <c r="AL162" s="40"/>
      <c r="AM162" s="38"/>
      <c r="AN162" s="39"/>
      <c r="AO162" s="39" t="s">
        <v>105</v>
      </c>
      <c r="AP162" s="39" t="s">
        <v>106</v>
      </c>
      <c r="AQ162" s="40" t="s">
        <v>106</v>
      </c>
      <c r="AR162" s="39" t="n">
        <v>6</v>
      </c>
      <c r="AS162" s="39" t="n">
        <v>17</v>
      </c>
      <c r="AT162" s="39" t="n">
        <v>61</v>
      </c>
      <c r="AU162" s="39"/>
      <c r="AV162" s="38" t="n">
        <v>0</v>
      </c>
      <c r="AW162" s="40" t="n">
        <v>0</v>
      </c>
      <c r="AX162" s="38" t="n">
        <v>0</v>
      </c>
      <c r="AY162" s="39" t="s">
        <v>102</v>
      </c>
      <c r="AZ162" s="40" t="s">
        <v>97</v>
      </c>
      <c r="BA162" s="43" t="n">
        <v>4.79999999999999982</v>
      </c>
      <c r="BB162" s="43">
        <f>BA162/AR162</f>
        <v>0.8</v>
      </c>
      <c r="BC162" s="39" t="s">
        <v>94</v>
      </c>
      <c r="BD162" s="40" t="n">
        <v>7</v>
      </c>
      <c r="BE162" s="38"/>
      <c r="BF162" s="39"/>
      <c r="BG162" s="40"/>
      <c r="BH162" s="38" t="s">
        <v>95</v>
      </c>
      <c r="BI162" s="39" t="s">
        <v>95</v>
      </c>
      <c r="BJ162" s="40" t="s">
        <v>94</v>
      </c>
      <c r="BK162" s="39" t="s">
        <v>94</v>
      </c>
      <c r="BL162" s="40" t="s">
        <v>94</v>
      </c>
    </row>
    <row r="163" spans="1:64">
      <c r="A163" s="37" t="s">
        <v>325</v>
      </c>
      <c r="B163" s="38">
        <f>IF(OR(M163="Five"),3,0)+IF(OR(M163="Not Disclosed"),1.5,0)+IF(OR(M163="Nine",M163="Fourteen",M163="See Note",M163="Cooperative"),1,0)+IF(OR(N163="Yes"),2,0)+IF(OR(N163="Not Disclosed"),1.5,0)+IF(OR(N163="Owned"),1,0)</f>
        <v>0</v>
      </c>
      <c r="C163" s="39">
        <f>COUNTIF(P163:S163,"Yes")+(0.5*COUNTIF(P163:S163,""))+(0.5*COUNTIF(P163:S163,"See Note"))+(3*COUNTIF(O163,"Yes"))</f>
        <v>2</v>
      </c>
      <c r="D163" s="40">
        <f>(3*COUNTIF(T163,"No"))+COUNTIF(U163:V163,"No")</f>
        <v>1</v>
      </c>
      <c r="E163" s="39">
        <f>COUNTIF(Y163,"No")+COUNTIF(Z163,"No")+(0.5*COUNTIF(Z163,"See Note"))+(3*COUNTIF(AA163,"No"))+COUNTIF(AI163,"Yes")+(0.5*COUNTIF(AI163,"Some"))+COUNTIF(AJ163,"Yes")+(0.5*COUNTIF(AJ163,"Some"))</f>
        <v>2</v>
      </c>
      <c r="F163" s="39">
        <f>(IF(OR(AN163="MPPE-128",AN163="Blowfish-64"),1,(IF(OR(AN163="See Note",AN163="Blowfish-128"),0.5,IF(OR(AN163="AES-128",AN163="AES-160",AN163="AES-192",AN163="AES-256"),0,0)))+(IF(OR(AO163="MPPE-128",AO163="Blowfish-64"),2,(IF(OR(AO163="See Note",AO163="Blowfish-128",AO163=""),1,IF(OR(AO163="AES-128",AO163="AES-160",AO163="AES-192",AO163="AES-256"),0,0)))))))+IF(OR(AP163="MS-CHAPv2",AP163="RSA-RC4",AP163="RSA-1024"),1,IF(OR(AP163="See Note",AP163=""),0.5,IF(OR(AP163="RSA-4096",AP163="RSA-2048",AP163="DH-2048",AP163="CA-4096"),0,0)))+IF(OR(AQ163="MS-CHAPv2",AQ163="RSA-RC4",AQ163="RSA-1024"),2,IF(OR(AQ163="See Note",AQ163=""),1,IF(OR(AQ163="RSA-4096",AQ163="RSA-2048",AQ163="DH-2048"),0,0)))</f>
        <v>2.5</v>
      </c>
      <c r="G163" s="39">
        <f>IF(AR163&lt;3,2,0)+IF(AS163&lt;10,1,IF(AS163="",1,0))+IF(AT163&lt;3,2,IF(AT163&lt;10,1,IF(AT163="",1,0)))</f>
        <v>2</v>
      </c>
      <c r="H163" s="38">
        <f>IF(AV163=0,0,IF(AV163&lt;5,1,IF(AV163&lt;10,2,3)))+IF(AW163=0,0,IF(AW163&lt;3,1,IF(AW163&lt;10,2,3)))+IF(AX163=0,0,IF(AX163&lt;5,1,IF(AX163&lt;10,2,3)))+IF(AY163="A",0,IF(AY163="A+",0,IF(AY163="B",1,5)))+IF(AZ163="Self",0,IF(AZ163="CloudFlare",2,IF(AZ163="Incapsula",2,3)))</f>
        <v>11</v>
      </c>
      <c r="I163" s="39">
        <f aca="1">IF(BA163&lt;PricePercentile33,0,IF(BA163&lt;PricePercentile66,1,2))+IF(BB163&lt;ConPricePercentile33,0,IF(BB163&lt;ConPricePercentile66,1,2))+IF(BC163="Free",0,IF(BC163="Yes",0,1))+IF(BD163="Free",0,IF(BD163&gt;29,0,IF(BD163&gt;13,1,IF(BD163&gt;6,2,3))))</f>
        <v>4</v>
      </c>
      <c r="J163" s="40">
        <f>IF(BE163="Yes",1,0)+IF(BF163="Yes",1,0)+IF(BG163="Yes",1,0)+IF(BH163="No",1,IF(BH163="",0,IF(BH163="Some",0.5,0)))+IF(BI163="No",1,IF(BI163="",0,IF(BI163="Some",0.5,0)))+IF(BJ163="No",1,IF(BJ163="",0,IF(BJ163="Some",0.5,0)))+IF(BK163="",0,1)+IF(BL163="",0,1)</f>
        <v>3</v>
      </c>
      <c r="K163" s="41"/>
      <c r="L163" s="42" t="s">
        <v>209</v>
      </c>
      <c r="M163" s="38" t="str">
        <f>IF(OR(L163="USA",L163="UK",L163="Canada",L163="Australia",L163="New Zealand"),"Five",(IF(OR(L163="Denmark",L163="France",L163="Netherlands",L163="Norway"),"Nine",IF(OR(L163="Belgium",L163="Germany",L163="Italy",L163="Spain",L163="Sweden"),"Fourteen",IF(L163="","Not Disclosed",IF(OR(L163="British Virgin Islands",L163="Gibraltar",L163="British Indian Ocean",L163="Barbados"),"See Note","No"))))))</f>
        <v>No</v>
      </c>
      <c r="N163" s="40" t="s">
        <v>94</v>
      </c>
      <c r="O163" s="39" t="s">
        <v>94</v>
      </c>
      <c r="P163" s="40"/>
      <c r="Q163" s="38"/>
      <c r="R163" s="39"/>
      <c r="S163" s="39"/>
      <c r="T163" s="38" t="s">
        <v>100</v>
      </c>
      <c r="U163" s="39" t="s">
        <v>93</v>
      </c>
      <c r="V163" s="39" t="s">
        <v>94</v>
      </c>
      <c r="W163" s="39" t="s">
        <v>94</v>
      </c>
      <c r="X163" s="40" t="str">
        <f>IF(AND(NOT(M163="Five"),AA163="Yes",U163="Yes",OR(T163="Email",T163="Yes"),O163="No"),"Yes","No")</f>
        <v>Yes</v>
      </c>
      <c r="Y163" s="39" t="s">
        <v>94</v>
      </c>
      <c r="Z163" s="39" t="s">
        <v>94</v>
      </c>
      <c r="AA163" s="40" t="s">
        <v>93</v>
      </c>
      <c r="AB163" s="38"/>
      <c r="AC163" s="39"/>
      <c r="AD163" s="39"/>
      <c r="AE163" s="39"/>
      <c r="AF163" s="39"/>
      <c r="AG163" s="39"/>
      <c r="AH163" s="40"/>
      <c r="AI163" s="38" t="s">
        <v>94</v>
      </c>
      <c r="AJ163" s="39"/>
      <c r="AK163" s="38"/>
      <c r="AL163" s="40"/>
      <c r="AM163" s="38"/>
      <c r="AN163" s="39"/>
      <c r="AO163" s="39"/>
      <c r="AP163" s="39"/>
      <c r="AQ163" s="40"/>
      <c r="AR163" s="39" t="n">
        <v>2</v>
      </c>
      <c r="AS163" s="39" t="n">
        <v>18</v>
      </c>
      <c r="AT163" s="39" t="n">
        <v>294</v>
      </c>
      <c r="AU163" s="39"/>
      <c r="AV163" s="38" t="n">
        <v>5</v>
      </c>
      <c r="AW163" s="40" t="n">
        <v>3</v>
      </c>
      <c r="AX163" s="38" t="n">
        <v>7</v>
      </c>
      <c r="AY163" s="39" t="s">
        <v>109</v>
      </c>
      <c r="AZ163" s="40" t="s">
        <v>97</v>
      </c>
      <c r="BA163" s="43" t="n">
        <v>5.75</v>
      </c>
      <c r="BB163" s="43">
        <f>BA163/AR163</f>
        <v>2.875</v>
      </c>
      <c r="BC163" s="39" t="s">
        <v>93</v>
      </c>
      <c r="BD163" s="40" t="n">
        <v>7</v>
      </c>
      <c r="BE163" s="38"/>
      <c r="BF163" s="39"/>
      <c r="BG163" s="40"/>
      <c r="BH163" s="38" t="s">
        <v>94</v>
      </c>
      <c r="BI163" s="39" t="s">
        <v>94</v>
      </c>
      <c r="BJ163" s="40" t="s">
        <v>94</v>
      </c>
      <c r="BK163" s="39"/>
      <c r="BL163" s="40"/>
    </row>
    <row r="164" spans="1:64">
      <c r="A164" s="37" t="s">
        <v>326</v>
      </c>
      <c r="B164" s="38">
        <f>IF(OR(M164="Five"),3,0)+IF(OR(M164="Not Disclosed"),1.5,0)+IF(OR(M164="Nine",M164="Fourteen",M164="See Note",M164="Cooperative"),1,0)+IF(OR(N164="Yes"),2,0)+IF(OR(N164="Not Disclosed"),1.5,0)+IF(OR(N164="Owned"),1,0)</f>
        <v>0</v>
      </c>
      <c r="C164" s="39">
        <f>COUNTIF(P164:S164,"Yes")+(0.5*COUNTIF(P164:S164,""))+(0.5*COUNTIF(P164:S164,"See Note"))+(3*COUNTIF(O164,"Yes"))</f>
        <v>2</v>
      </c>
      <c r="D164" s="40">
        <f>(3*COUNTIF(T164,"No"))+COUNTIF(U164:V164,"No")</f>
        <v>2</v>
      </c>
      <c r="E164" s="39">
        <f>COUNTIF(Y164,"No")+COUNTIF(Z164,"No")+(0.5*COUNTIF(Z164,"See Note"))+(3*COUNTIF(AA164,"No"))+COUNTIF(AI164,"Yes")+(0.5*COUNTIF(AI164,"Some"))+COUNTIF(AJ164,"Yes")+(0.5*COUNTIF(AJ164,"Some"))</f>
        <v>2</v>
      </c>
      <c r="F164" s="39">
        <f>(IF(OR(AN164="MPPE-128",AN164="Blowfish-64"),1,(IF(OR(AN164="See Note",AN164="Blowfish-128"),0.5,IF(OR(AN164="AES-128",AN164="AES-160",AN164="AES-192",AN164="AES-256"),0,0)))+(IF(OR(AO164="MPPE-128",AO164="Blowfish-64"),2,(IF(OR(AO164="See Note",AO164="Blowfish-128",AO164=""),1,IF(OR(AO164="AES-128",AO164="AES-160",AO164="AES-192",AO164="AES-256"),0,0)))))))+IF(OR(AP164="MS-CHAPv2",AP164="RSA-RC4",AP164="RSA-1024"),1,IF(OR(AP164="See Note",AP164=""),0.5,IF(OR(AP164="RSA-4096",AP164="RSA-2048",AP164="DH-2048",AP164="CA-4096"),0,0)))+IF(OR(AQ164="MS-CHAPv2",AQ164="RSA-RC4",AQ164="RSA-1024"),2,IF(OR(AQ164="See Note",AQ164=""),1,IF(OR(AQ164="RSA-4096",AQ164="RSA-2048",AQ164="DH-2048"),0,0)))</f>
        <v>2.5</v>
      </c>
      <c r="G164" s="39">
        <f>IF(AR164&lt;3,2,0)+IF(AS164&lt;10,1,IF(AS164="",1,0))+IF(AT164&lt;3,2,IF(AT164&lt;10,1,IF(AT164="",1,0)))</f>
        <v>2</v>
      </c>
      <c r="H164" s="38">
        <f>IF(AV164=0,0,IF(AV164&lt;5,1,IF(AV164&lt;10,2,3)))+IF(AW164=0,0,IF(AW164&lt;3,1,IF(AW164&lt;10,2,3)))+IF(AX164=0,0,IF(AX164&lt;5,1,IF(AX164&lt;10,2,3)))+IF(AY164="A",0,IF(AY164="A+",0,IF(AY164="B",1,5)))+IF(AZ164="Self",0,IF(AZ164="CloudFlare",2,IF(AZ164="Incapsula",2,3)))</f>
        <v>7</v>
      </c>
      <c r="I164" s="39">
        <f aca="1">IF(BA164&lt;PricePercentile33,0,IF(BA164&lt;PricePercentile66,1,2))+IF(BB164&lt;ConPricePercentile33,0,IF(BB164&lt;ConPricePercentile66,1,2))+IF(BC164="Free",0,IF(BC164="Yes",0,1))+IF(BD164="Free",0,IF(BD164&gt;29,0,IF(BD164&gt;13,1,IF(BD164&gt;6,2,3))))</f>
        <v>6</v>
      </c>
      <c r="J164" s="40">
        <f>IF(BE164="Yes",1,0)+IF(BF164="Yes",1,0)+IF(BG164="Yes",1,0)+IF(BH164="No",1,IF(BH164="",0,IF(BH164="Some",0.5,0)))+IF(BI164="No",1,IF(BI164="",0,IF(BI164="Some",0.5,0)))+IF(BJ164="No",1,IF(BJ164="",0,IF(BJ164="Some",0.5,0)))+IF(BK164="",0,1)+IF(BL164="",0,1)</f>
        <v>0</v>
      </c>
      <c r="K164" s="41"/>
      <c r="L164" s="42" t="s">
        <v>327</v>
      </c>
      <c r="M164" s="38" t="str">
        <f>IF(OR(L164="USA",L164="UK",L164="Canada",L164="Australia",L164="New Zealand"),"Five",(IF(OR(L164="Denmark",L164="France",L164="Netherlands",L164="Norway"),"Nine",IF(OR(L164="Belgium",L164="Germany",L164="Italy",L164="Spain",L164="Sweden"),"Fourteen",IF(L164="","Not Disclosed",IF(OR(L164="British Virgin Islands",L164="Gibraltar",L164="British Indian Ocean",L164="Barbados"),"See Note","No"))))))</f>
        <v>No</v>
      </c>
      <c r="N164" s="40" t="s">
        <v>94</v>
      </c>
      <c r="O164" s="39"/>
      <c r="P164" s="40"/>
      <c r="Q164" s="38"/>
      <c r="R164" s="39"/>
      <c r="S164" s="39"/>
      <c r="T164" s="38" t="s">
        <v>100</v>
      </c>
      <c r="U164" s="39" t="s">
        <v>94</v>
      </c>
      <c r="V164" s="39" t="s">
        <v>94</v>
      </c>
      <c r="W164" s="39" t="s">
        <v>94</v>
      </c>
      <c r="X164" s="40" t="str">
        <f>IF(AND(NOT(M164="Five"),AA164="Yes",U164="Yes",OR(T164="Email",T164="Yes"),O164="No"),"Yes","No")</f>
        <v>No</v>
      </c>
      <c r="Y164" s="39" t="s">
        <v>94</v>
      </c>
      <c r="Z164" s="39" t="s">
        <v>94</v>
      </c>
      <c r="AA164" s="40" t="s">
        <v>93</v>
      </c>
      <c r="AB164" s="38"/>
      <c r="AC164" s="39"/>
      <c r="AD164" s="39"/>
      <c r="AE164" s="39"/>
      <c r="AF164" s="39"/>
      <c r="AG164" s="39"/>
      <c r="AH164" s="40"/>
      <c r="AI164" s="38"/>
      <c r="AJ164" s="39"/>
      <c r="AK164" s="38"/>
      <c r="AL164" s="40"/>
      <c r="AM164" s="38"/>
      <c r="AN164" s="39"/>
      <c r="AO164" s="39"/>
      <c r="AP164" s="39"/>
      <c r="AQ164" s="40"/>
      <c r="AR164" s="39" t="n">
        <v>2</v>
      </c>
      <c r="AS164" s="39" t="n">
        <v>59</v>
      </c>
      <c r="AT164" s="39" t="n">
        <v>903</v>
      </c>
      <c r="AU164" s="39" t="s">
        <v>94</v>
      </c>
      <c r="AV164" s="38" t="n">
        <v>0</v>
      </c>
      <c r="AW164" s="40" t="n">
        <v>0</v>
      </c>
      <c r="AX164" s="38" t="n">
        <v>11</v>
      </c>
      <c r="AY164" s="39" t="s">
        <v>114</v>
      </c>
      <c r="AZ164" s="40" t="s">
        <v>150</v>
      </c>
      <c r="BA164" s="43" t="n">
        <v>6.99000000000000021</v>
      </c>
      <c r="BB164" s="43">
        <f>BA164/AR164</f>
        <v>3.49500000000000011</v>
      </c>
      <c r="BC164" s="39" t="s">
        <v>94</v>
      </c>
      <c r="BD164" s="40" t="n">
        <v>14</v>
      </c>
      <c r="BE164" s="38"/>
      <c r="BF164" s="39"/>
      <c r="BG164" s="40"/>
      <c r="BH164" s="38"/>
      <c r="BI164" s="39"/>
      <c r="BJ164" s="40"/>
      <c r="BK164" s="39"/>
      <c r="BL164" s="40"/>
    </row>
    <row r="165" spans="1:64">
      <c r="A165" s="37" t="s">
        <v>328</v>
      </c>
      <c r="B165" s="38">
        <f>IF(OR(M165="Five"),3,0)+IF(OR(M165="Not Disclosed"),1.5,0)+IF(OR(M165="Nine",M165="Fourteen",M165="See Note",M165="Cooperative"),1,0)+IF(OR(N165="Yes"),2,0)+IF(OR(N165="Not Disclosed"),1.5,0)+IF(OR(N165="Owned"),1,0)</f>
        <v>0</v>
      </c>
      <c r="C165" s="39">
        <f>COUNTIF(P165:S165,"Yes")+(0.5*COUNTIF(P165:S165,""))+(0.5*COUNTIF(P165:S165,"See Note"))+(3*COUNTIF(O165,"Yes"))</f>
        <v>1.5</v>
      </c>
      <c r="D165" s="40">
        <f>(3*COUNTIF(T165,"No"))+COUNTIF(U165:V165,"No")</f>
        <v>0</v>
      </c>
      <c r="E165" s="39">
        <f>COUNTIF(Y165,"No")+COUNTIF(Z165,"No")+(0.5*COUNTIF(Z165,"See Note"))+(3*COUNTIF(AA165,"No"))+COUNTIF(AI165,"Yes")+(0.5*COUNTIF(AI165,"Some"))+COUNTIF(AJ165,"Yes")+(0.5*COUNTIF(AJ165,"Some"))</f>
        <v>2</v>
      </c>
      <c r="F165" s="39">
        <f>(IF(OR(AN165="MPPE-128",AN165="Blowfish-64"),1,(IF(OR(AN165="See Note",AN165="Blowfish-128"),0.5,IF(OR(AN165="AES-128",AN165="AES-160",AN165="AES-192",AN165="AES-256"),0,0)))+(IF(OR(AO165="MPPE-128",AO165="Blowfish-64"),2,(IF(OR(AO165="See Note",AO165="Blowfish-128",AO165=""),1,IF(OR(AO165="AES-128",AO165="AES-160",AO165="AES-192",AO165="AES-256"),0,0)))))))+IF(OR(AP165="MS-CHAPv2",AP165="RSA-RC4",AP165="RSA-1024"),1,IF(OR(AP165="See Note",AP165=""),0.5,IF(OR(AP165="RSA-4096",AP165="RSA-2048",AP165="DH-2048",AP165="CA-4096"),0,0)))+IF(OR(AQ165="MS-CHAPv2",AQ165="RSA-RC4",AQ165="RSA-1024"),2,IF(OR(AQ165="See Note",AQ165=""),1,IF(OR(AQ165="RSA-4096",AQ165="RSA-2048",AQ165="DH-2048"),0,0)))</f>
        <v>1.5</v>
      </c>
      <c r="G165" s="39">
        <f>IF(AR165&lt;3,2,0)+IF(AS165&lt;10,1,IF(AS165="",1,0))+IF(AT165&lt;3,2,IF(AT165&lt;10,1,IF(AT165="",1,0)))</f>
        <v>0</v>
      </c>
      <c r="H165" s="38">
        <f>IF(AV165=0,0,IF(AV165&lt;5,1,IF(AV165&lt;10,2,3)))+IF(AW165=0,0,IF(AW165&lt;3,1,IF(AW165&lt;10,2,3)))+IF(AX165=0,0,IF(AX165&lt;5,1,IF(AX165&lt;10,2,3)))+IF(AY165="A",0,IF(AY165="A+",0,IF(AY165="B",1,5)))+IF(AZ165="Self",0,IF(AZ165="CloudFlare",2,IF(AZ165="Incapsula",2,3)))</f>
        <v>4</v>
      </c>
      <c r="I165" s="39">
        <f aca="1">IF(BA165&lt;PricePercentile33,0,IF(BA165&lt;PricePercentile66,1,2))+IF(BB165&lt;ConPricePercentile33,0,IF(BB165&lt;ConPricePercentile66,1,2))+IF(BC165="Free",0,IF(BC165="Yes",0,1))+IF(BD165="Free",0,IF(BD165&gt;29,0,IF(BD165&gt;13,1,IF(BD165&gt;6,2,3))))</f>
        <v>1</v>
      </c>
      <c r="J165" s="40">
        <f>IF(BE165="Yes",1,0)+IF(BF165="Yes",1,0)+IF(BG165="Yes",1,0)+IF(BH165="No",1,IF(BH165="",0,IF(BH165="Some",0.5,0)))+IF(BI165="No",1,IF(BI165="",0,IF(BI165="Some",0.5,0)))+IF(BJ165="No",1,IF(BJ165="",0,IF(BJ165="Some",0.5,0)))+IF(BK165="",0,1)+IF(BL165="",0,1)</f>
        <v>5</v>
      </c>
      <c r="K165" s="41"/>
      <c r="L165" s="42" t="s">
        <v>131</v>
      </c>
      <c r="M165" s="38" t="str">
        <f>IF(OR(L165="USA",L165="UK",L165="Canada",L165="Australia",L165="New Zealand"),"Five",(IF(OR(L165="Denmark",L165="France",L165="Netherlands",L165="Norway"),"Nine",IF(OR(L165="Belgium",L165="Germany",L165="Italy",L165="Spain",L165="Sweden"),"Fourteen",IF(L165="","Not Disclosed",IF(OR(L165="British Virgin Islands",L165="Gibraltar",L165="British Indian Ocean",L165="Barbados"),"See Note","No"))))))</f>
        <v>No</v>
      </c>
      <c r="N165" s="40" t="s">
        <v>94</v>
      </c>
      <c r="O165" s="39" t="s">
        <v>94</v>
      </c>
      <c r="P165" s="40"/>
      <c r="Q165" s="38"/>
      <c r="R165" s="39" t="s">
        <v>94</v>
      </c>
      <c r="S165" s="39"/>
      <c r="T165" s="38" t="s">
        <v>100</v>
      </c>
      <c r="U165" s="39" t="s">
        <v>93</v>
      </c>
      <c r="V165" s="39" t="s">
        <v>93</v>
      </c>
      <c r="W165" s="39" t="s">
        <v>94</v>
      </c>
      <c r="X165" s="40" t="str">
        <f>IF(AND(NOT(M165="Five"),AA165="Yes",U165="Yes",OR(T165="Email",T165="Yes"),O165="No"),"Yes","No")</f>
        <v>Yes</v>
      </c>
      <c r="Y165" s="39" t="s">
        <v>94</v>
      </c>
      <c r="Z165" s="39" t="s">
        <v>94</v>
      </c>
      <c r="AA165" s="40" t="s">
        <v>93</v>
      </c>
      <c r="AB165" s="38"/>
      <c r="AC165" s="39"/>
      <c r="AD165" s="39"/>
      <c r="AE165" s="39"/>
      <c r="AF165" s="39"/>
      <c r="AG165" s="39"/>
      <c r="AH165" s="40"/>
      <c r="AI165" s="38"/>
      <c r="AJ165" s="39" t="s">
        <v>94</v>
      </c>
      <c r="AK165" s="38" t="n">
        <v>34.7800000000000011</v>
      </c>
      <c r="AL165" s="40" t="n">
        <v>13.6999999999999993</v>
      </c>
      <c r="AM165" s="38"/>
      <c r="AN165" s="39" t="s">
        <v>116</v>
      </c>
      <c r="AO165" s="39" t="s">
        <v>105</v>
      </c>
      <c r="AP165" s="39"/>
      <c r="AQ165" s="40"/>
      <c r="AR165" s="39" t="n">
        <v>3</v>
      </c>
      <c r="AS165" s="39" t="n">
        <v>18</v>
      </c>
      <c r="AT165" s="39" t="n">
        <v>122</v>
      </c>
      <c r="AU165" s="39" t="s">
        <v>93</v>
      </c>
      <c r="AV165" s="38" t="n">
        <v>1</v>
      </c>
      <c r="AW165" s="40" t="n">
        <v>0</v>
      </c>
      <c r="AX165" s="38" t="n">
        <v>16</v>
      </c>
      <c r="AY165" s="39" t="s">
        <v>102</v>
      </c>
      <c r="AZ165" s="40" t="s">
        <v>97</v>
      </c>
      <c r="BA165" s="43" t="n">
        <v>3.33000000000000007</v>
      </c>
      <c r="BB165" s="43">
        <f>BA165/AR165</f>
        <v>1.1100000000000001</v>
      </c>
      <c r="BC165" s="39" t="s">
        <v>94</v>
      </c>
      <c r="BD165" s="40" t="n">
        <v>30</v>
      </c>
      <c r="BE165" s="38"/>
      <c r="BF165" s="39" t="s">
        <v>93</v>
      </c>
      <c r="BG165" s="40"/>
      <c r="BH165" s="38" t="s">
        <v>94</v>
      </c>
      <c r="BI165" s="39" t="s">
        <v>94</v>
      </c>
      <c r="BJ165" s="40" t="s">
        <v>94</v>
      </c>
      <c r="BK165" s="39"/>
      <c r="BL165" s="40" t="s">
        <v>94</v>
      </c>
    </row>
    <row r="166" spans="1:64">
      <c r="A166" s="37" t="s">
        <v>329</v>
      </c>
      <c r="B166" s="38">
        <f>IF(OR(M166="Five"),3,0)+IF(OR(M166="Not Disclosed"),1.5,0)+IF(OR(M166="Nine",M166="Fourteen",M166="See Note",M166="Cooperative"),1,0)+IF(OR(N166="Yes"),2,0)+IF(OR(N166="Not Disclosed"),1.5,0)+IF(OR(N166="Owned"),1,0)</f>
        <v>5</v>
      </c>
      <c r="C166" s="39">
        <f>COUNTIF(P166:S166,"Yes")+(0.5*COUNTIF(P166:S166,""))+(0.5*COUNTIF(P166:S166,"See Note"))+(3*COUNTIF(O166,"Yes"))</f>
        <v>3</v>
      </c>
      <c r="D166" s="40">
        <f>(3*COUNTIF(T166,"No"))+COUNTIF(U166:V166,"No")</f>
        <v>5</v>
      </c>
      <c r="E166" s="39">
        <f>COUNTIF(Y166,"No")+COUNTIF(Z166,"No")+(0.5*COUNTIF(Z166,"See Note"))+(3*COUNTIF(AA166,"No"))+COUNTIF(AI166,"Yes")+(0.5*COUNTIF(AI166,"Some"))+COUNTIF(AJ166,"Yes")+(0.5*COUNTIF(AJ166,"Some"))</f>
        <v>3</v>
      </c>
      <c r="F166" s="39">
        <f>(IF(OR(AN166="MPPE-128",AN166="Blowfish-64"),1,(IF(OR(AN166="See Note",AN166="Blowfish-128"),0.5,IF(OR(AN166="AES-128",AN166="AES-160",AN166="AES-192",AN166="AES-256"),0,0)))+(IF(OR(AO166="MPPE-128",AO166="Blowfish-64"),2,(IF(OR(AO166="See Note",AO166="Blowfish-128",AO166=""),1,IF(OR(AO166="AES-128",AO166="AES-160",AO166="AES-192",AO166="AES-256"),0,0)))))))+IF(OR(AP166="MS-CHAPv2",AP166="RSA-RC4",AP166="RSA-1024"),1,IF(OR(AP166="See Note",AP166=""),0.5,IF(OR(AP166="RSA-4096",AP166="RSA-2048",AP166="DH-2048",AP166="CA-4096"),0,0)))+IF(OR(AQ166="MS-CHAPv2",AQ166="RSA-RC4",AQ166="RSA-1024"),2,IF(OR(AQ166="See Note",AQ166=""),1,IF(OR(AQ166="RSA-4096",AQ166="RSA-2048",AQ166="DH-2048"),0,0)))</f>
        <v>2.5</v>
      </c>
      <c r="G166" s="39">
        <f>IF(AR166&lt;3,2,0)+IF(AS166&lt;10,1,IF(AS166="",1,0))+IF(AT166&lt;3,2,IF(AT166&lt;10,1,IF(AT166="",1,0)))</f>
        <v>2</v>
      </c>
      <c r="H166" s="38">
        <f>IF(AV166=0,0,IF(AV166&lt;5,1,IF(AV166&lt;10,2,3)))+IF(AW166=0,0,IF(AW166&lt;3,1,IF(AW166&lt;10,2,3)))+IF(AX166=0,0,IF(AX166&lt;5,1,IF(AX166&lt;10,2,3)))+IF(AY166="A",0,IF(AY166="A+",0,IF(AY166="B",1,5)))+IF(AZ166="Self",0,IF(AZ166="CloudFlare",2,IF(AZ166="Incapsula",2,3)))</f>
        <v>13</v>
      </c>
      <c r="I166" s="39">
        <f aca="1">IF(BA166&lt;PricePercentile33,0,IF(BA166&lt;PricePercentile66,1,2))+IF(BB166&lt;ConPricePercentile33,0,IF(BB166&lt;ConPricePercentile66,1,2))+IF(BC166="Free",0,IF(BC166="Yes",0,1))+IF(BD166="Free",0,IF(BD166&gt;29,0,IF(BD166&gt;13,1,IF(BD166&gt;6,2,3))))</f>
        <v>7</v>
      </c>
      <c r="J166" s="40">
        <f>IF(BE166="Yes",1,0)+IF(BF166="Yes",1,0)+IF(BG166="Yes",1,0)+IF(BH166="No",1,IF(BH166="",0,IF(BH166="Some",0.5,0)))+IF(BI166="No",1,IF(BI166="",0,IF(BI166="Some",0.5,0)))+IF(BJ166="No",1,IF(BJ166="",0,IF(BJ166="Some",0.5,0)))+IF(BK166="",0,1)+IF(BL166="",0,1)</f>
        <v>0</v>
      </c>
      <c r="K166" s="41"/>
      <c r="L166" s="42" t="s">
        <v>181</v>
      </c>
      <c r="M166" s="38" t="str">
        <f>IF(OR(L166="USA",L166="UK",L166="Canada",L166="Australia",L166="New Zealand"),"Five",(IF(OR(L166="Denmark",L166="France",L166="Netherlands",L166="Norway"),"Nine",IF(OR(L166="Belgium",L166="Germany",L166="Italy",L166="Spain",L166="Sweden"),"Fourteen",IF(L166="","Not Disclosed",IF(OR(L166="British Virgin Islands",L166="Gibraltar",L166="British Indian Ocean",L166="Barbados"),"See Note","No"))))))</f>
        <v>Five</v>
      </c>
      <c r="N166" s="40" t="s">
        <v>93</v>
      </c>
      <c r="O166" s="39"/>
      <c r="P166" s="40"/>
      <c r="Q166" s="38"/>
      <c r="R166" s="39" t="s">
        <v>93</v>
      </c>
      <c r="S166" s="39" t="s">
        <v>93</v>
      </c>
      <c r="T166" s="38" t="s">
        <v>94</v>
      </c>
      <c r="U166" s="39" t="s">
        <v>94</v>
      </c>
      <c r="V166" s="39" t="s">
        <v>94</v>
      </c>
      <c r="W166" s="39" t="s">
        <v>94</v>
      </c>
      <c r="X166" s="40" t="str">
        <f>IF(AND(NOT(M166="Five"),AA166="Yes",U166="Yes",OR(T166="Email",T166="Yes"),O166="No"),"Yes","No")</f>
        <v>No</v>
      </c>
      <c r="Y166" s="39" t="s">
        <v>94</v>
      </c>
      <c r="Z166" s="39" t="s">
        <v>94</v>
      </c>
      <c r="AA166" s="40" t="s">
        <v>93</v>
      </c>
      <c r="AB166" s="38"/>
      <c r="AC166" s="39"/>
      <c r="AD166" s="39"/>
      <c r="AE166" s="39"/>
      <c r="AF166" s="39"/>
      <c r="AG166" s="39"/>
      <c r="AH166" s="40"/>
      <c r="AI166" s="38"/>
      <c r="AJ166" s="39" t="s">
        <v>93</v>
      </c>
      <c r="AK166" s="38"/>
      <c r="AL166" s="40"/>
      <c r="AM166" s="38"/>
      <c r="AN166" s="39"/>
      <c r="AO166" s="39"/>
      <c r="AP166" s="39"/>
      <c r="AQ166" s="40"/>
      <c r="AR166" s="39" t="n">
        <v>1</v>
      </c>
      <c r="AS166" s="39" t="n">
        <v>15</v>
      </c>
      <c r="AT166" s="39" t="n">
        <v>42</v>
      </c>
      <c r="AU166" s="39"/>
      <c r="AV166" s="38" t="n">
        <v>7</v>
      </c>
      <c r="AW166" s="40" t="n">
        <v>1</v>
      </c>
      <c r="AX166" s="38" t="n">
        <v>6</v>
      </c>
      <c r="AY166" s="39" t="s">
        <v>109</v>
      </c>
      <c r="AZ166" s="40" t="s">
        <v>150</v>
      </c>
      <c r="BA166" s="43" t="n">
        <v>4.28000000000000025</v>
      </c>
      <c r="BB166" s="43">
        <f>BA166/AR166</f>
        <v>4.28000000000000025</v>
      </c>
      <c r="BC166" s="39" t="s">
        <v>94</v>
      </c>
      <c r="BD166" s="40" t="n">
        <v>0</v>
      </c>
      <c r="BE166" s="38"/>
      <c r="BF166" s="39"/>
      <c r="BG166" s="40"/>
      <c r="BH166" s="38"/>
      <c r="BI166" s="39"/>
      <c r="BJ166" s="40"/>
      <c r="BK166" s="39"/>
      <c r="BL166" s="40"/>
    </row>
    <row r="167" spans="1:64">
      <c r="A167" s="37" t="s">
        <v>330</v>
      </c>
      <c r="B167" s="38">
        <f>IF(OR(M167="Five"),3,0)+IF(OR(M167="Not Disclosed"),1.5,0)+IF(OR(M167="Nine",M167="Fourteen",M167="See Note",M167="Cooperative"),1,0)+IF(OR(N167="Yes"),2,0)+IF(OR(N167="Not Disclosed"),1.5,0)+IF(OR(N167="Owned"),1,0)</f>
        <v>0</v>
      </c>
      <c r="C167" s="39">
        <f>COUNTIF(P167:S167,"Yes")+(0.5*COUNTIF(P167:S167,""))+(0.5*COUNTIF(P167:S167,"See Note"))+(3*COUNTIF(O167,"Yes"))</f>
        <v>2</v>
      </c>
      <c r="D167" s="40">
        <f>(3*COUNTIF(T167,"No"))+COUNTIF(U167:V167,"No")</f>
        <v>0</v>
      </c>
      <c r="E167" s="39">
        <f>COUNTIF(Y167,"No")+COUNTIF(Z167,"No")+(0.5*COUNTIF(Z167,"See Note"))+(3*COUNTIF(AA167,"No"))+COUNTIF(AI167,"Yes")+(0.5*COUNTIF(AI167,"Some"))+COUNTIF(AJ167,"Yes")+(0.5*COUNTIF(AJ167,"Some"))</f>
        <v>1.5</v>
      </c>
      <c r="F167" s="39">
        <f>(IF(OR(AN167="MPPE-128",AN167="Blowfish-64"),1,(IF(OR(AN167="See Note",AN167="Blowfish-128"),0.5,IF(OR(AN167="AES-128",AN167="AES-160",AN167="AES-192",AN167="AES-256"),0,0)))+(IF(OR(AO167="MPPE-128",AO167="Blowfish-64"),2,(IF(OR(AO167="See Note",AO167="Blowfish-128",AO167=""),1,IF(OR(AO167="AES-128",AO167="AES-160",AO167="AES-192",AO167="AES-256"),0,0)))))))+IF(OR(AP167="MS-CHAPv2",AP167="RSA-RC4",AP167="RSA-1024"),1,IF(OR(AP167="See Note",AP167=""),0.5,IF(OR(AP167="RSA-4096",AP167="RSA-2048",AP167="DH-2048",AP167="CA-4096"),0,0)))+IF(OR(AQ167="MS-CHAPv2",AQ167="RSA-RC4",AQ167="RSA-1024"),2,IF(OR(AQ167="See Note",AQ167=""),1,IF(OR(AQ167="RSA-4096",AQ167="RSA-2048",AQ167="DH-2048"),0,0)))</f>
        <v>1.5</v>
      </c>
      <c r="G167" s="39">
        <f>IF(AR167&lt;3,2,0)+IF(AS167&lt;10,1,IF(AS167="",1,0))+IF(AT167&lt;3,2,IF(AT167&lt;10,1,IF(AT167="",1,0)))</f>
        <v>0</v>
      </c>
      <c r="H167" s="38">
        <f>IF(AV167=0,0,IF(AV167&lt;5,1,IF(AV167&lt;10,2,3)))+IF(AW167=0,0,IF(AW167&lt;3,1,IF(AW167&lt;10,2,3)))+IF(AX167=0,0,IF(AX167&lt;5,1,IF(AX167&lt;10,2,3)))+IF(AY167="A",0,IF(AY167="A+",0,IF(AY167="B",1,5)))+IF(AZ167="Self",0,IF(AZ167="CloudFlare",2,IF(AZ167="Incapsula",2,3)))</f>
        <v>6</v>
      </c>
      <c r="I167" s="39">
        <f aca="1">IF(BA167&lt;PricePercentile33,0,IF(BA167&lt;PricePercentile66,1,2))+IF(BB167&lt;ConPricePercentile33,0,IF(BB167&lt;ConPricePercentile66,1,2))+IF(BC167="Free",0,IF(BC167="Yes",0,1))+IF(BD167="Free",0,IF(BD167&gt;29,0,IF(BD167&gt;13,1,IF(BD167&gt;6,2,3))))</f>
        <v>4</v>
      </c>
      <c r="J167" s="40">
        <f>IF(BE167="Yes",1,0)+IF(BF167="Yes",1,0)+IF(BG167="Yes",1,0)+IF(BH167="No",1,IF(BH167="",0,IF(BH167="Some",0.5,0)))+IF(BI167="No",1,IF(BI167="",0,IF(BI167="Some",0.5,0)))+IF(BJ167="No",1,IF(BJ167="",0,IF(BJ167="Some",0.5,0)))+IF(BK167="",0,1)+IF(BL167="",0,1)</f>
        <v>3</v>
      </c>
      <c r="K167" s="41"/>
      <c r="L167" s="42" t="s">
        <v>331</v>
      </c>
      <c r="M167" s="38" t="str">
        <f>IF(OR(L167="USA",L167="UK",L167="Canada",L167="Australia",L167="New Zealand"),"Five",(IF(OR(L167="Denmark",L167="France",L167="Netherlands",L167="Norway"),"Nine",IF(OR(L167="Belgium",L167="Germany",L167="Italy",L167="Spain",L167="Sweden"),"Fourteen",IF(L167="","Not Disclosed",IF(OR(L167="British Virgin Islands",L167="Gibraltar",L167="British Indian Ocean",L167="Barbados"),"See Note","No"))))))</f>
        <v>No</v>
      </c>
      <c r="N167" s="40" t="s">
        <v>94</v>
      </c>
      <c r="O167" s="39" t="s">
        <v>94</v>
      </c>
      <c r="P167" s="40"/>
      <c r="Q167" s="38"/>
      <c r="R167" s="39"/>
      <c r="S167" s="39"/>
      <c r="T167" s="38" t="s">
        <v>100</v>
      </c>
      <c r="U167" s="39" t="s">
        <v>93</v>
      </c>
      <c r="V167" s="39" t="s">
        <v>93</v>
      </c>
      <c r="W167" s="39" t="s">
        <v>93</v>
      </c>
      <c r="X167" s="40" t="str">
        <f>IF(AND(NOT(M167="Five"),AA167="Yes",U167="Yes",OR(T167="Email",T167="Yes"),O167="No"),"Yes","No")</f>
        <v>Yes</v>
      </c>
      <c r="Y167" s="39" t="s">
        <v>94</v>
      </c>
      <c r="Z167" s="39" t="s">
        <v>93</v>
      </c>
      <c r="AA167" s="40" t="s">
        <v>93</v>
      </c>
      <c r="AB167" s="38"/>
      <c r="AC167" s="39"/>
      <c r="AD167" s="39"/>
      <c r="AE167" s="39"/>
      <c r="AF167" s="39"/>
      <c r="AG167" s="39"/>
      <c r="AH167" s="40"/>
      <c r="AI167" s="38"/>
      <c r="AJ167" s="39" t="s">
        <v>95</v>
      </c>
      <c r="AK167" s="38" t="n">
        <v>0</v>
      </c>
      <c r="AL167" s="40" t="n">
        <v>22.7300000000000004</v>
      </c>
      <c r="AM167" s="38"/>
      <c r="AN167" s="39" t="s">
        <v>105</v>
      </c>
      <c r="AO167" s="39" t="s">
        <v>105</v>
      </c>
      <c r="AP167" s="39"/>
      <c r="AQ167" s="40"/>
      <c r="AR167" s="39" t="n">
        <v>5</v>
      </c>
      <c r="AS167" s="39" t="n">
        <v>56</v>
      </c>
      <c r="AT167" s="39" t="n">
        <v>186</v>
      </c>
      <c r="AU167" s="39" t="s">
        <v>93</v>
      </c>
      <c r="AV167" s="38" t="n">
        <v>5</v>
      </c>
      <c r="AW167" s="40" t="n">
        <v>1</v>
      </c>
      <c r="AX167" s="38" t="n">
        <v>5</v>
      </c>
      <c r="AY167" s="39" t="s">
        <v>114</v>
      </c>
      <c r="AZ167" s="40" t="s">
        <v>97</v>
      </c>
      <c r="BA167" s="43" t="n">
        <v>4.91999999999999993</v>
      </c>
      <c r="BB167" s="43">
        <f>BA167/AR167</f>
        <v>0.983999999999999986</v>
      </c>
      <c r="BC167" s="39" t="s">
        <v>94</v>
      </c>
      <c r="BD167" s="40" t="n">
        <v>7</v>
      </c>
      <c r="BE167" s="38"/>
      <c r="BF167" s="39" t="s">
        <v>93</v>
      </c>
      <c r="BG167" s="40"/>
      <c r="BH167" s="38" t="s">
        <v>93</v>
      </c>
      <c r="BI167" s="39" t="s">
        <v>93</v>
      </c>
      <c r="BJ167" s="40" t="s">
        <v>94</v>
      </c>
      <c r="BK167" s="39"/>
      <c r="BL167" s="40" t="s">
        <v>94</v>
      </c>
    </row>
    <row r="168" spans="1:64">
      <c r="A168" s="37" t="s">
        <v>332</v>
      </c>
      <c r="B168" s="38">
        <f>IF(OR(M168="Five"),3,0)+IF(OR(M168="Not Disclosed"),1.5,0)+IF(OR(M168="Nine",M168="Fourteen",M168="See Note",M168="Cooperative"),1,0)+IF(OR(N168="Yes"),2,0)+IF(OR(N168="Not Disclosed"),1.5,0)+IF(OR(N168="Owned"),1,0)</f>
        <v>3</v>
      </c>
      <c r="C168" s="39">
        <f>COUNTIF(P168:S168,"Yes")+(0.5*COUNTIF(P168:S168,""))+(0.5*COUNTIF(P168:S168,"See Note"))+(3*COUNTIF(O168,"Yes"))</f>
        <v>2</v>
      </c>
      <c r="D168" s="40">
        <f>(3*COUNTIF(T168,"No"))+COUNTIF(U168:V168,"No")</f>
        <v>2</v>
      </c>
      <c r="E168" s="39">
        <f>COUNTIF(Y168,"No")+COUNTIF(Z168,"No")+(0.5*COUNTIF(Z168,"See Note"))+(3*COUNTIF(AA168,"No"))+COUNTIF(AI168,"Yes")+(0.5*COUNTIF(AI168,"Some"))+COUNTIF(AJ168,"Yes")+(0.5*COUNTIF(AJ168,"Some"))</f>
        <v>2</v>
      </c>
      <c r="F168" s="39">
        <f>(IF(OR(AN168="MPPE-128",AN168="Blowfish-64"),1,(IF(OR(AN168="See Note",AN168="Blowfish-128"),0.5,IF(OR(AN168="AES-128",AN168="AES-160",AN168="AES-192",AN168="AES-256"),0,0)))+(IF(OR(AO168="MPPE-128",AO168="Blowfish-64"),2,(IF(OR(AO168="See Note",AO168="Blowfish-128",AO168=""),1,IF(OR(AO168="AES-128",AO168="AES-160",AO168="AES-192",AO168="AES-256"),0,0)))))))+IF(OR(AP168="MS-CHAPv2",AP168="RSA-RC4",AP168="RSA-1024"),1,IF(OR(AP168="See Note",AP168=""),0.5,IF(OR(AP168="RSA-4096",AP168="RSA-2048",AP168="DH-2048",AP168="CA-4096"),0,0)))+IF(OR(AQ168="MS-CHAPv2",AQ168="RSA-RC4",AQ168="RSA-1024"),2,IF(OR(AQ168="See Note",AQ168=""),1,IF(OR(AQ168="RSA-4096",AQ168="RSA-2048",AQ168="DH-2048"),0,0)))</f>
        <v>2.5</v>
      </c>
      <c r="G168" s="39">
        <f>IF(AR168&lt;3,2,0)+IF(AS168&lt;10,1,IF(AS168="",1,0))+IF(AT168&lt;3,2,IF(AT168&lt;10,1,IF(AT168="",1,0)))</f>
        <v>4</v>
      </c>
      <c r="H168" s="38">
        <f>IF(AV168=0,0,IF(AV168&lt;5,1,IF(AV168&lt;10,2,3)))+IF(AW168=0,0,IF(AW168&lt;3,1,IF(AW168&lt;10,2,3)))+IF(AX168=0,0,IF(AX168&lt;5,1,IF(AX168&lt;10,2,3)))+IF(AY168="A",0,IF(AY168="A+",0,IF(AY168="B",1,5)))+IF(AZ168="Self",0,IF(AZ168="CloudFlare",2,IF(AZ168="Incapsula",2,3)))</f>
        <v>2</v>
      </c>
      <c r="I168" s="39">
        <f aca="1">IF(BA168&lt;PricePercentile33,0,IF(BA168&lt;PricePercentile66,1,2))+IF(BB168&lt;ConPricePercentile33,0,IF(BB168&lt;ConPricePercentile66,1,2))+IF(BC168="Free",0,IF(BC168="Yes",0,1))+IF(BD168="Free",0,IF(BD168&gt;29,0,IF(BD168&gt;13,1,IF(BD168&gt;6,2,3))))</f>
        <v>4</v>
      </c>
      <c r="J168" s="40">
        <f>IF(BE168="Yes",1,0)+IF(BF168="Yes",1,0)+IF(BG168="Yes",1,0)+IF(BH168="No",1,IF(BH168="",0,IF(BH168="Some",0.5,0)))+IF(BI168="No",1,IF(BI168="",0,IF(BI168="Some",0.5,0)))+IF(BJ168="No",1,IF(BJ168="",0,IF(BJ168="Some",0.5,0)))+IF(BK168="",0,1)+IF(BL168="",0,1)</f>
        <v>0</v>
      </c>
      <c r="K168" s="41"/>
      <c r="L168" s="42" t="s">
        <v>147</v>
      </c>
      <c r="M168" s="38" t="str">
        <f>IF(OR(L168="USA",L168="UK",L168="Canada",L168="Australia",L168="New Zealand"),"Five",(IF(OR(L168="Denmark",L168="France",L168="Netherlands",L168="Norway"),"Nine",IF(OR(L168="Belgium",L168="Germany",L168="Italy",L168="Spain",L168="Sweden"),"Fourteen",IF(L168="","Not Disclosed",IF(OR(L168="British Virgin Islands",L168="Gibraltar",L168="British Indian Ocean",L168="Barbados"),"See Note","No"))))))</f>
        <v>Five</v>
      </c>
      <c r="N168" s="40" t="s">
        <v>94</v>
      </c>
      <c r="O168" s="39" t="s">
        <v>94</v>
      </c>
      <c r="P168" s="40"/>
      <c r="Q168" s="38"/>
      <c r="R168" s="39"/>
      <c r="S168" s="39"/>
      <c r="T168" s="38" t="s">
        <v>100</v>
      </c>
      <c r="U168" s="39" t="s">
        <v>94</v>
      </c>
      <c r="V168" s="39" t="s">
        <v>94</v>
      </c>
      <c r="W168" s="39" t="s">
        <v>94</v>
      </c>
      <c r="X168" s="40" t="str">
        <f>IF(AND(NOT(M168="Five"),AA168="Yes",U168="Yes",OR(T168="Email",T168="Yes"),O168="No"),"Yes","No")</f>
        <v>No</v>
      </c>
      <c r="Y168" s="39" t="s">
        <v>94</v>
      </c>
      <c r="Z168" s="39" t="s">
        <v>94</v>
      </c>
      <c r="AA168" s="40" t="s">
        <v>93</v>
      </c>
      <c r="AB168" s="38"/>
      <c r="AC168" s="39"/>
      <c r="AD168" s="39"/>
      <c r="AE168" s="39"/>
      <c r="AF168" s="39"/>
      <c r="AG168" s="39"/>
      <c r="AH168" s="40"/>
      <c r="AI168" s="38"/>
      <c r="AJ168" s="39"/>
      <c r="AK168" s="38"/>
      <c r="AL168" s="40"/>
      <c r="AM168" s="38"/>
      <c r="AN168" s="39"/>
      <c r="AO168" s="39" t="s">
        <v>101</v>
      </c>
      <c r="AP168" s="39"/>
      <c r="AQ168" s="40"/>
      <c r="AR168" s="39" t="n">
        <v>1</v>
      </c>
      <c r="AS168" s="39" t="n">
        <v>4</v>
      </c>
      <c r="AT168" s="39" t="n">
        <v>4</v>
      </c>
      <c r="AU168" s="39"/>
      <c r="AV168" s="38" t="n">
        <v>1</v>
      </c>
      <c r="AW168" s="40" t="n">
        <v>0</v>
      </c>
      <c r="AX168" s="38" t="n">
        <v>3</v>
      </c>
      <c r="AY168" s="39" t="s">
        <v>96</v>
      </c>
      <c r="AZ168" s="40" t="s">
        <v>97</v>
      </c>
      <c r="BA168" s="43" t="n">
        <v>5.99000000000000021</v>
      </c>
      <c r="BB168" s="43">
        <f>BA168/AR168</f>
        <v>5.99000000000000021</v>
      </c>
      <c r="BC168" s="39" t="s">
        <v>94</v>
      </c>
      <c r="BD168" s="40" t="n">
        <v>30</v>
      </c>
      <c r="BE168" s="38"/>
      <c r="BF168" s="39"/>
      <c r="BG168" s="40"/>
      <c r="BH168" s="38"/>
      <c r="BI168" s="39"/>
      <c r="BJ168" s="40"/>
      <c r="BK168" s="39"/>
      <c r="BL168" s="40"/>
    </row>
    <row r="169" spans="1:64">
      <c r="A169" s="37" t="s">
        <v>333</v>
      </c>
      <c r="B169" s="38">
        <f>IF(OR(M169="Five"),3,0)+IF(OR(M169="Not Disclosed"),1.5,0)+IF(OR(M169="Nine",M169="Fourteen",M169="See Note",M169="Cooperative"),1,0)+IF(OR(N169="Yes"),2,0)+IF(OR(N169="Not Disclosed"),1.5,0)+IF(OR(N169="Owned"),1,0)</f>
        <v>0</v>
      </c>
      <c r="C169" s="39">
        <f>COUNTIF(P169:S169,"Yes")+(0.5*COUNTIF(P169:S169,""))+(0.5*COUNTIF(P169:S169,"See Note"))+(3*COUNTIF(O169,"Yes"))</f>
        <v>3</v>
      </c>
      <c r="D169" s="40">
        <f>(3*COUNTIF(T169,"No"))+COUNTIF(U169:V169,"No")</f>
        <v>4</v>
      </c>
      <c r="E169" s="39">
        <f>COUNTIF(Y169,"No")+COUNTIF(Z169,"No")+(0.5*COUNTIF(Z169,"See Note"))+(3*COUNTIF(AA169,"No"))+COUNTIF(AI169,"Yes")+(0.5*COUNTIF(AI169,"Some"))+COUNTIF(AJ169,"Yes")+(0.5*COUNTIF(AJ169,"Some"))</f>
        <v>2</v>
      </c>
      <c r="F169" s="39">
        <f>(IF(OR(AN169="MPPE-128",AN169="Blowfish-64"),1,(IF(OR(AN169="See Note",AN169="Blowfish-128"),0.5,IF(OR(AN169="AES-128",AN169="AES-160",AN169="AES-192",AN169="AES-256"),0,0)))+(IF(OR(AO169="MPPE-128",AO169="Blowfish-64"),2,(IF(OR(AO169="See Note",AO169="Blowfish-128",AO169=""),1,IF(OR(AO169="AES-128",AO169="AES-160",AO169="AES-192",AO169="AES-256"),0,0)))))))+IF(OR(AP169="MS-CHAPv2",AP169="RSA-RC4",AP169="RSA-1024"),1,IF(OR(AP169="See Note",AP169=""),0.5,IF(OR(AP169="RSA-4096",AP169="RSA-2048",AP169="DH-2048",AP169="CA-4096"),0,0)))+IF(OR(AQ169="MS-CHAPv2",AQ169="RSA-RC4",AQ169="RSA-1024"),2,IF(OR(AQ169="See Note",AQ169=""),1,IF(OR(AQ169="RSA-4096",AQ169="RSA-2048",AQ169="DH-2048"),0,0)))</f>
        <v>2.5</v>
      </c>
      <c r="G169" s="39">
        <f>IF(AR169&lt;3,2,0)+IF(AS169&lt;10,1,IF(AS169="",1,0))+IF(AT169&lt;3,2,IF(AT169&lt;10,1,IF(AT169="",1,0)))</f>
        <v>3</v>
      </c>
      <c r="H169" s="38">
        <f>IF(AV169=0,0,IF(AV169&lt;5,1,IF(AV169&lt;10,2,3)))+IF(AW169=0,0,IF(AW169&lt;3,1,IF(AW169&lt;10,2,3)))+IF(AX169=0,0,IF(AX169&lt;5,1,IF(AX169&lt;10,2,3)))+IF(AY169="A",0,IF(AY169="A+",0,IF(AY169="B",1,5)))+IF(AZ169="Self",0,IF(AZ169="CloudFlare",2,IF(AZ169="Incapsula",2,3)))</f>
        <v>4</v>
      </c>
      <c r="I169" s="39">
        <f aca="1">IF(BA169&lt;PricePercentile33,0,IF(BA169&lt;PricePercentile66,1,2))+IF(BB169&lt;ConPricePercentile33,0,IF(BB169&lt;ConPricePercentile66,1,2))+IF(BC169="Free",0,IF(BC169="Yes",0,1))+IF(BD169="Free",0,IF(BD169&gt;29,0,IF(BD169&gt;13,1,IF(BD169&gt;6,2,3))))</f>
        <v>6</v>
      </c>
      <c r="J169" s="40">
        <f>IF(BE169="Yes",1,0)+IF(BF169="Yes",1,0)+IF(BG169="Yes",1,0)+IF(BH169="No",1,IF(BH169="",0,IF(BH169="Some",0.5,0)))+IF(BI169="No",1,IF(BI169="",0,IF(BI169="Some",0.5,0)))+IF(BJ169="No",1,IF(BJ169="",0,IF(BJ169="Some",0.5,0)))+IF(BK169="",0,1)+IF(BL169="",0,1)</f>
        <v>4</v>
      </c>
      <c r="K169" s="41"/>
      <c r="L169" s="42" t="s">
        <v>158</v>
      </c>
      <c r="M169" s="38" t="str">
        <f>IF(OR(L169="USA",L169="UK",L169="Canada",L169="Australia",L169="New Zealand"),"Five",(IF(OR(L169="Denmark",L169="France",L169="Netherlands",L169="Norway"),"Nine",IF(OR(L169="Belgium",L169="Germany",L169="Italy",L169="Spain",L169="Sweden"),"Fourteen",IF(L169="","Not Disclosed",IF(OR(L169="British Virgin Islands",L169="Gibraltar",L169="British Indian Ocean",L169="Barbados"),"See Note","No"))))))</f>
        <v>No</v>
      </c>
      <c r="N169" s="40" t="s">
        <v>94</v>
      </c>
      <c r="O169" s="39" t="s">
        <v>94</v>
      </c>
      <c r="P169" s="40"/>
      <c r="Q169" s="38" t="s">
        <v>93</v>
      </c>
      <c r="R169" s="39" t="s">
        <v>93</v>
      </c>
      <c r="S169" s="39"/>
      <c r="T169" s="38" t="s">
        <v>94</v>
      </c>
      <c r="U169" s="39" t="s">
        <v>93</v>
      </c>
      <c r="V169" s="39" t="s">
        <v>94</v>
      </c>
      <c r="W169" s="39" t="s">
        <v>94</v>
      </c>
      <c r="X169" s="40" t="str">
        <f>IF(AND(NOT(M169="Five"),AA169="Yes",U169="Yes",OR(T169="Email",T169="Yes"),O169="No"),"Yes","No")</f>
        <v>No</v>
      </c>
      <c r="Y169" s="39" t="s">
        <v>94</v>
      </c>
      <c r="Z169" s="39" t="s">
        <v>94</v>
      </c>
      <c r="AA169" s="40" t="s">
        <v>93</v>
      </c>
      <c r="AB169" s="38"/>
      <c r="AC169" s="39"/>
      <c r="AD169" s="39"/>
      <c r="AE169" s="39"/>
      <c r="AF169" s="39"/>
      <c r="AG169" s="39"/>
      <c r="AH169" s="40"/>
      <c r="AI169" s="38"/>
      <c r="AJ169" s="39" t="s">
        <v>94</v>
      </c>
      <c r="AK169" s="38"/>
      <c r="AL169" s="40"/>
      <c r="AM169" s="38"/>
      <c r="AN169" s="39"/>
      <c r="AO169" s="39"/>
      <c r="AP169" s="39"/>
      <c r="AQ169" s="40"/>
      <c r="AR169" s="39" t="n">
        <v>3</v>
      </c>
      <c r="AS169" s="39" t="n">
        <v>6</v>
      </c>
      <c r="AT169" s="39"/>
      <c r="AU169" s="39"/>
      <c r="AV169" s="38" t="n">
        <v>2</v>
      </c>
      <c r="AW169" s="40" t="n">
        <v>0</v>
      </c>
      <c r="AX169" s="38" t="n">
        <v>4</v>
      </c>
      <c r="AY169" s="39" t="s">
        <v>96</v>
      </c>
      <c r="AZ169" s="40" t="s">
        <v>132</v>
      </c>
      <c r="BA169" s="43" t="n">
        <v>4.99000000000000021</v>
      </c>
      <c r="BB169" s="43">
        <f>BA169/AR169</f>
        <v>1.66333333333333</v>
      </c>
      <c r="BC169" s="39" t="s">
        <v>94</v>
      </c>
      <c r="BD169" s="40" t="n">
        <v>3</v>
      </c>
      <c r="BE169" s="38" t="s">
        <v>93</v>
      </c>
      <c r="BF169" s="39"/>
      <c r="BG169" s="40"/>
      <c r="BH169" s="38" t="s">
        <v>94</v>
      </c>
      <c r="BI169" s="39" t="s">
        <v>94</v>
      </c>
      <c r="BJ169" s="40" t="s">
        <v>94</v>
      </c>
      <c r="BK169" s="39"/>
      <c r="BL169" s="40"/>
    </row>
    <row r="170" spans="1:64">
      <c r="A170" s="37" t="s">
        <v>334</v>
      </c>
      <c r="B170" s="38">
        <f>IF(OR(M170="Five"),3,0)+IF(OR(M170="Not Disclosed"),1.5,0)+IF(OR(M170="Nine",M170="Fourteen",M170="See Note",M170="Cooperative"),1,0)+IF(OR(N170="Yes"),2,0)+IF(OR(N170="Not Disclosed"),1.5,0)+IF(OR(N170="Owned"),1,0)</f>
        <v>5</v>
      </c>
      <c r="C170" s="39">
        <f>COUNTIF(P170:S170,"Yes")+(0.5*COUNTIF(P170:S170,""))+(0.5*COUNTIF(P170:S170,"See Note"))+(3*COUNTIF(O170,"Yes"))</f>
        <v>2</v>
      </c>
      <c r="D170" s="40">
        <f>(3*COUNTIF(T170,"No"))+COUNTIF(U170:V170,"No")</f>
        <v>5</v>
      </c>
      <c r="E170" s="39">
        <f>COUNTIF(Y170,"No")+COUNTIF(Z170,"No")+(0.5*COUNTIF(Z170,"See Note"))+(3*COUNTIF(AA170,"No"))+COUNTIF(AI170,"Yes")+(0.5*COUNTIF(AI170,"Some"))+COUNTIF(AJ170,"Yes")+(0.5*COUNTIF(AJ170,"Some"))</f>
        <v>6</v>
      </c>
      <c r="F170" s="39">
        <f>(IF(OR(AN170="MPPE-128",AN170="Blowfish-64"),1,(IF(OR(AN170="See Note",AN170="Blowfish-128"),0.5,IF(OR(AN170="AES-128",AN170="AES-160",AN170="AES-192",AN170="AES-256"),0,0)))+(IF(OR(AO170="MPPE-128",AO170="Blowfish-64"),2,(IF(OR(AO170="See Note",AO170="Blowfish-128",AO170=""),1,IF(OR(AO170="AES-128",AO170="AES-160",AO170="AES-192",AO170="AES-256"),0,0)))))))+IF(OR(AP170="MS-CHAPv2",AP170="RSA-RC4",AP170="RSA-1024"),1,IF(OR(AP170="See Note",AP170=""),0.5,IF(OR(AP170="RSA-4096",AP170="RSA-2048",AP170="DH-2048",AP170="CA-4096"),0,0)))+IF(OR(AQ170="MS-CHAPv2",AQ170="RSA-RC4",AQ170="RSA-1024"),2,IF(OR(AQ170="See Note",AQ170=""),1,IF(OR(AQ170="RSA-4096",AQ170="RSA-2048",AQ170="DH-2048"),0,0)))</f>
        <v>2</v>
      </c>
      <c r="G170" s="39">
        <f>IF(AR170&lt;3,2,0)+IF(AS170&lt;10,1,IF(AS170="",1,0))+IF(AT170&lt;3,2,IF(AT170&lt;10,1,IF(AT170="",1,0)))</f>
        <v>5</v>
      </c>
      <c r="H170" s="38">
        <f>IF(AV170=0,0,IF(AV170&lt;5,1,IF(AV170&lt;10,2,3)))+IF(AW170=0,0,IF(AW170&lt;3,1,IF(AW170&lt;10,2,3)))+IF(AX170=0,0,IF(AX170&lt;5,1,IF(AX170&lt;10,2,3)))+IF(AY170="A",0,IF(AY170="A+",0,IF(AY170="B",1,5)))+IF(AZ170="Self",0,IF(AZ170="CloudFlare",2,IF(AZ170="Incapsula",2,3)))</f>
        <v>13</v>
      </c>
      <c r="I170" s="39">
        <f aca="1">IF(BA170&lt;PricePercentile33,0,IF(BA170&lt;PricePercentile66,1,2))+IF(BB170&lt;ConPricePercentile33,0,IF(BB170&lt;ConPricePercentile66,1,2))+IF(BC170="Free",0,IF(BC170="Yes",0,1))+IF(BD170="Free",0,IF(BD170&gt;29,0,IF(BD170&gt;13,1,IF(BD170&gt;6,2,3))))</f>
        <v>4</v>
      </c>
      <c r="J170" s="40">
        <f>IF(BE170="Yes",1,0)+IF(BF170="Yes",1,0)+IF(BG170="Yes",1,0)+IF(BH170="No",1,IF(BH170="",0,IF(BH170="Some",0.5,0)))+IF(BI170="No",1,IF(BI170="",0,IF(BI170="Some",0.5,0)))+IF(BJ170="No",1,IF(BJ170="",0,IF(BJ170="Some",0.5,0)))+IF(BK170="",0,1)+IF(BL170="",0,1)</f>
        <v>3</v>
      </c>
      <c r="K170" s="41"/>
      <c r="L170" s="42" t="s">
        <v>92</v>
      </c>
      <c r="M170" s="38" t="str">
        <f>IF(OR(L170="USA",L170="UK",L170="Canada",L170="Australia",L170="New Zealand"),"Five",(IF(OR(L170="Denmark",L170="France",L170="Netherlands",L170="Norway"),"Nine",IF(OR(L170="Belgium",L170="Germany",L170="Italy",L170="Spain",L170="Sweden"),"Fourteen",IF(L170="","Not Disclosed",IF(OR(L170="British Virgin Islands",L170="Gibraltar",L170="British Indian Ocean",L170="Barbados"),"See Note","No"))))))</f>
        <v>Five</v>
      </c>
      <c r="N170" s="40" t="s">
        <v>93</v>
      </c>
      <c r="O170" s="39" t="s">
        <v>94</v>
      </c>
      <c r="P170" s="40"/>
      <c r="Q170" s="38"/>
      <c r="R170" s="39"/>
      <c r="S170" s="39"/>
      <c r="T170" s="38" t="s">
        <v>94</v>
      </c>
      <c r="U170" s="39" t="s">
        <v>94</v>
      </c>
      <c r="V170" s="39" t="s">
        <v>94</v>
      </c>
      <c r="W170" s="39" t="s">
        <v>94</v>
      </c>
      <c r="X170" s="40" t="str">
        <f>IF(AND(NOT(M170="Five"),AA170="Yes",U170="Yes",OR(T170="Email",T170="Yes"),O170="No"),"Yes","No")</f>
        <v>No</v>
      </c>
      <c r="Y170" s="39" t="s">
        <v>94</v>
      </c>
      <c r="Z170" s="39" t="s">
        <v>94</v>
      </c>
      <c r="AA170" s="40" t="s">
        <v>94</v>
      </c>
      <c r="AB170" s="38"/>
      <c r="AC170" s="39"/>
      <c r="AD170" s="39"/>
      <c r="AE170" s="39"/>
      <c r="AF170" s="39"/>
      <c r="AG170" s="39"/>
      <c r="AH170" s="40"/>
      <c r="AI170" s="38"/>
      <c r="AJ170" s="39" t="s">
        <v>93</v>
      </c>
      <c r="AK170" s="38"/>
      <c r="AL170" s="40"/>
      <c r="AM170" s="38"/>
      <c r="AN170" s="39"/>
      <c r="AO170" s="39" t="s">
        <v>335</v>
      </c>
      <c r="AP170" s="39" t="s">
        <v>336</v>
      </c>
      <c r="AQ170" s="40" t="s">
        <v>336</v>
      </c>
      <c r="AR170" s="39" t="n">
        <v>1</v>
      </c>
      <c r="AS170" s="39" t="n">
        <v>1</v>
      </c>
      <c r="AT170" s="39"/>
      <c r="AU170" s="39"/>
      <c r="AV170" s="38" t="n">
        <v>2</v>
      </c>
      <c r="AW170" s="40" t="n">
        <v>1</v>
      </c>
      <c r="AX170" s="38" t="n">
        <v>11</v>
      </c>
      <c r="AY170" s="39"/>
      <c r="AZ170" s="40" t="s">
        <v>150</v>
      </c>
      <c r="BA170" s="43" t="n">
        <v>2.5</v>
      </c>
      <c r="BB170" s="43">
        <f>BA170/AR170</f>
        <v>2.5</v>
      </c>
      <c r="BC170" s="39" t="s">
        <v>93</v>
      </c>
      <c r="BD170" s="40" t="n">
        <v>0</v>
      </c>
      <c r="BE170" s="38"/>
      <c r="BF170" s="39"/>
      <c r="BG170" s="40"/>
      <c r="BH170" s="38" t="s">
        <v>94</v>
      </c>
      <c r="BI170" s="39" t="s">
        <v>94</v>
      </c>
      <c r="BJ170" s="40" t="s">
        <v>94</v>
      </c>
      <c r="BK170" s="39"/>
      <c r="BL170" s="40"/>
    </row>
    <row r="171" spans="1:64">
      <c r="A171" s="37" t="s">
        <v>337</v>
      </c>
      <c r="B171" s="38">
        <f>IF(OR(M171="Five"),3,0)+IF(OR(M171="Not Disclosed"),1.5,0)+IF(OR(M171="Nine",M171="Fourteen",M171="See Note",M171="Cooperative"),1,0)+IF(OR(N171="Yes"),2,0)+IF(OR(N171="Not Disclosed"),1.5,0)+IF(OR(N171="Owned"),1,0)</f>
        <v>5</v>
      </c>
      <c r="C171" s="39">
        <f>COUNTIF(P171:S171,"Yes")+(0.5*COUNTIF(P171:S171,""))+(0.5*COUNTIF(P171:S171,"See Note"))+(3*COUNTIF(O171,"Yes"))</f>
        <v>2</v>
      </c>
      <c r="D171" s="40">
        <f>(3*COUNTIF(T171,"No"))+COUNTIF(U171:V171,"No")</f>
        <v>1</v>
      </c>
      <c r="E171" s="39">
        <f>COUNTIF(Y171,"No")+COUNTIF(Z171,"No")+(0.5*COUNTIF(Z171,"See Note"))+(3*COUNTIF(AA171,"No"))+COUNTIF(AI171,"Yes")+(0.5*COUNTIF(AI171,"Some"))+COUNTIF(AJ171,"Yes")+(0.5*COUNTIF(AJ171,"Some"))</f>
        <v>1</v>
      </c>
      <c r="F171" s="39">
        <f>(IF(OR(AN171="MPPE-128",AN171="Blowfish-64"),1,(IF(OR(AN171="See Note",AN171="Blowfish-128"),0.5,IF(OR(AN171="AES-128",AN171="AES-160",AN171="AES-192",AN171="AES-256"),0,0)))+(IF(OR(AO171="MPPE-128",AO171="Blowfish-64"),2,(IF(OR(AO171="See Note",AO171="Blowfish-128",AO171=""),1,IF(OR(AO171="AES-128",AO171="AES-160",AO171="AES-192",AO171="AES-256"),0,0)))))))+IF(OR(AP171="MS-CHAPv2",AP171="RSA-RC4",AP171="RSA-1024"),1,IF(OR(AP171="See Note",AP171=""),0.5,IF(OR(AP171="RSA-4096",AP171="RSA-2048",AP171="DH-2048",AP171="CA-4096"),0,0)))+IF(OR(AQ171="MS-CHAPv2",AQ171="RSA-RC4",AQ171="RSA-1024"),2,IF(OR(AQ171="See Note",AQ171=""),1,IF(OR(AQ171="RSA-4096",AQ171="RSA-2048",AQ171="DH-2048"),0,0)))</f>
        <v>1.5</v>
      </c>
      <c r="G171" s="39">
        <f>IF(AR171&lt;3,2,0)+IF(AS171&lt;10,1,IF(AS171="",1,0))+IF(AT171&lt;3,2,IF(AT171&lt;10,1,IF(AT171="",1,0)))</f>
        <v>3</v>
      </c>
      <c r="H171" s="38">
        <f>IF(AV171=0,0,IF(AV171&lt;5,1,IF(AV171&lt;10,2,3)))+IF(AW171=0,0,IF(AW171&lt;3,1,IF(AW171&lt;10,2,3)))+IF(AX171=0,0,IF(AX171&lt;5,1,IF(AX171&lt;10,2,3)))+IF(AY171="A",0,IF(AY171="A+",0,IF(AY171="B",1,5)))+IF(AZ171="Self",0,IF(AZ171="CloudFlare",2,IF(AZ171="Incapsula",2,3)))</f>
        <v>10</v>
      </c>
      <c r="I171" s="39">
        <f aca="1">IF(BA171&lt;PricePercentile33,0,IF(BA171&lt;PricePercentile66,1,2))+IF(BB171&lt;ConPricePercentile33,0,IF(BB171&lt;ConPricePercentile66,1,2))+IF(BC171="Free",0,IF(BC171="Yes",0,1))+IF(BD171="Free",0,IF(BD171&gt;29,0,IF(BD171&gt;13,1,IF(BD171&gt;6,2,3))))</f>
        <v>4</v>
      </c>
      <c r="J171" s="40">
        <f>IF(BE171="Yes",1,0)+IF(BF171="Yes",1,0)+IF(BG171="Yes",1,0)+IF(BH171="No",1,IF(BH171="",0,IF(BH171="Some",0.5,0)))+IF(BI171="No",1,IF(BI171="",0,IF(BI171="Some",0.5,0)))+IF(BJ171="No",1,IF(BJ171="",0,IF(BJ171="Some",0.5,0)))+IF(BK171="",0,1)+IF(BL171="",0,1)</f>
        <v>0</v>
      </c>
      <c r="K171" s="41"/>
      <c r="L171" s="42" t="s">
        <v>92</v>
      </c>
      <c r="M171" s="38" t="str">
        <f>IF(OR(L171="USA",L171="UK",L171="Canada",L171="Australia",L171="New Zealand"),"Five",(IF(OR(L171="Denmark",L171="France",L171="Netherlands",L171="Norway"),"Nine",IF(OR(L171="Belgium",L171="Germany",L171="Italy",L171="Spain",L171="Sweden"),"Fourteen",IF(L171="","Not Disclosed",IF(OR(L171="British Virgin Islands",L171="Gibraltar",L171="British Indian Ocean",L171="Barbados"),"See Note","No"))))))</f>
        <v>Five</v>
      </c>
      <c r="N171" s="40" t="s">
        <v>93</v>
      </c>
      <c r="O171" s="39" t="s">
        <v>94</v>
      </c>
      <c r="P171" s="40"/>
      <c r="Q171" s="38"/>
      <c r="R171" s="39"/>
      <c r="S171" s="39"/>
      <c r="T171" s="38" t="s">
        <v>100</v>
      </c>
      <c r="U171" s="39" t="s">
        <v>93</v>
      </c>
      <c r="V171" s="39" t="s">
        <v>94</v>
      </c>
      <c r="W171" s="39" t="s">
        <v>94</v>
      </c>
      <c r="X171" s="40" t="str">
        <f>IF(AND(NOT(M171="Five"),AA171="Yes",U171="Yes",OR(T171="Email",T171="Yes"),O171="No"),"Yes","No")</f>
        <v>No</v>
      </c>
      <c r="Y171" s="39" t="s">
        <v>94</v>
      </c>
      <c r="Z171" s="39" t="s">
        <v>93</v>
      </c>
      <c r="AA171" s="40" t="s">
        <v>93</v>
      </c>
      <c r="AB171" s="38"/>
      <c r="AC171" s="39"/>
      <c r="AD171" s="39"/>
      <c r="AE171" s="39"/>
      <c r="AF171" s="39"/>
      <c r="AG171" s="39"/>
      <c r="AH171" s="40"/>
      <c r="AI171" s="38"/>
      <c r="AJ171" s="39"/>
      <c r="AK171" s="38"/>
      <c r="AL171" s="40"/>
      <c r="AM171" s="38"/>
      <c r="AN171" s="39"/>
      <c r="AO171" s="39" t="s">
        <v>105</v>
      </c>
      <c r="AP171" s="39"/>
      <c r="AQ171" s="40"/>
      <c r="AR171" s="39" t="n">
        <v>5</v>
      </c>
      <c r="AS171" s="39"/>
      <c r="AT171" s="39"/>
      <c r="AU171" s="39"/>
      <c r="AV171" s="38" t="n">
        <v>1</v>
      </c>
      <c r="AW171" s="40" t="n">
        <v>1</v>
      </c>
      <c r="AX171" s="38" t="n">
        <v>10</v>
      </c>
      <c r="AY171" s="39" t="s">
        <v>109</v>
      </c>
      <c r="AZ171" s="40" t="s">
        <v>97</v>
      </c>
      <c r="BA171" s="43" t="n">
        <v>3.33999999999999986</v>
      </c>
      <c r="BB171" s="43">
        <f>BA171/AR171</f>
        <v>0.66800000000000006</v>
      </c>
      <c r="BC171" s="39" t="s">
        <v>94</v>
      </c>
      <c r="BD171" s="40" t="n">
        <v>0</v>
      </c>
      <c r="BE171" s="38"/>
      <c r="BF171" s="39"/>
      <c r="BG171" s="40"/>
      <c r="BH171" s="38"/>
      <c r="BI171" s="39"/>
      <c r="BJ171" s="40"/>
      <c r="BK171" s="39"/>
      <c r="BL171" s="40"/>
    </row>
    <row r="172" spans="1:64">
      <c r="A172" s="37" t="s">
        <v>338</v>
      </c>
      <c r="B172" s="38">
        <f>IF(OR(M172="Five"),3,0)+IF(OR(M172="Not Disclosed"),1.5,0)+IF(OR(M172="Nine",M172="Fourteen",M172="See Note",M172="Cooperative"),1,0)+IF(OR(N172="Yes"),2,0)+IF(OR(N172="Not Disclosed"),1.5,0)+IF(OR(N172="Owned"),1,0)</f>
        <v>3</v>
      </c>
      <c r="C172" s="39">
        <f>COUNTIF(P172:S172,"Yes")+(0.5*COUNTIF(P172:S172,""))+(0.5*COUNTIF(P172:S172,"See Note"))+(3*COUNTIF(O172,"Yes"))</f>
        <v>0</v>
      </c>
      <c r="D172" s="40">
        <f>(3*COUNTIF(T172,"No"))+COUNTIF(U172:V172,"No")</f>
        <v>0</v>
      </c>
      <c r="E172" s="39">
        <f>COUNTIF(Y172,"No")+COUNTIF(Z172,"No")+(0.5*COUNTIF(Z172,"See Note"))+(3*COUNTIF(AA172,"No"))+COUNTIF(AI172,"Yes")+(0.5*COUNTIF(AI172,"Some"))+COUNTIF(AJ172,"Yes")+(0.5*COUNTIF(AJ172,"Some"))</f>
        <v>0</v>
      </c>
      <c r="F172" s="39">
        <f>(IF(OR(AN172="MPPE-128",AN172="Blowfish-64"),1,(IF(OR(AN172="See Note",AN172="Blowfish-128"),0.5,IF(OR(AN172="AES-128",AN172="AES-160",AN172="AES-192",AN172="AES-256"),0,0)))+(IF(OR(AO172="MPPE-128",AO172="Blowfish-64"),2,(IF(OR(AO172="See Note",AO172="Blowfish-128",AO172=""),1,IF(OR(AO172="AES-128",AO172="AES-160",AO172="AES-192",AO172="AES-256"),0,0)))))))+IF(OR(AP172="MS-CHAPv2",AP172="RSA-RC4",AP172="RSA-1024"),1,IF(OR(AP172="See Note",AP172=""),0.5,IF(OR(AP172="RSA-4096",AP172="RSA-2048",AP172="DH-2048",AP172="CA-4096"),0,0)))+IF(OR(AQ172="MS-CHAPv2",AQ172="RSA-RC4",AQ172="RSA-1024"),2,IF(OR(AQ172="See Note",AQ172=""),1,IF(OR(AQ172="RSA-4096",AQ172="RSA-2048",AQ172="DH-2048"),0,0)))</f>
        <v>0</v>
      </c>
      <c r="G172" s="39">
        <f>IF(AR172&lt;3,2,0)+IF(AS172&lt;10,1,IF(AS172="",1,0))+IF(AT172&lt;3,2,IF(AT172&lt;10,1,IF(AT172="",1,0)))</f>
        <v>0</v>
      </c>
      <c r="H172" s="38">
        <f>IF(AV172=0,0,IF(AV172&lt;5,1,IF(AV172&lt;10,2,3)))+IF(AW172=0,0,IF(AW172&lt;3,1,IF(AW172&lt;10,2,3)))+IF(AX172=0,0,IF(AX172&lt;5,1,IF(AX172&lt;10,2,3)))+IF(AY172="A",0,IF(AY172="A+",0,IF(AY172="B",1,5)))+IF(AZ172="Self",0,IF(AZ172="CloudFlare",2,IF(AZ172="Incapsula",2,3)))</f>
        <v>4</v>
      </c>
      <c r="I172" s="39">
        <f aca="1">IF(BA172&lt;PricePercentile33,0,IF(BA172&lt;PricePercentile66,1,2))+IF(BB172&lt;ConPricePercentile33,0,IF(BB172&lt;ConPricePercentile66,1,2))+IF(BC172="Free",0,IF(BC172="Yes",0,1))+IF(BD172="Free",0,IF(BD172&gt;29,0,IF(BD172&gt;13,1,IF(BD172&gt;6,2,3))))</f>
        <v>3</v>
      </c>
      <c r="J172" s="40">
        <f>IF(BE172="Yes",1,0)+IF(BF172="Yes",1,0)+IF(BG172="Yes",1,0)+IF(BH172="No",1,IF(BH172="",0,IF(BH172="Some",0.5,0)))+IF(BI172="No",1,IF(BI172="",0,IF(BI172="Some",0.5,0)))+IF(BJ172="No",1,IF(BJ172="",0,IF(BJ172="Some",0.5,0)))+IF(BK172="",0,1)+IF(BL172="",0,1)</f>
        <v>2</v>
      </c>
      <c r="K172" s="41"/>
      <c r="L172" s="42" t="s">
        <v>147</v>
      </c>
      <c r="M172" s="38" t="str">
        <f>IF(OR(L172="USA",L172="UK",L172="Canada",L172="Australia",L172="New Zealand"),"Five",(IF(OR(L172="Denmark",L172="France",L172="Netherlands",L172="Norway"),"Nine",IF(OR(L172="Belgium",L172="Germany",L172="Italy",L172="Spain",L172="Sweden"),"Fourteen",IF(L172="","Not Disclosed",IF(OR(L172="British Virgin Islands",L172="Gibraltar",L172="British Indian Ocean",L172="Barbados"),"See Note","No"))))))</f>
        <v>Five</v>
      </c>
      <c r="N172" s="40" t="s">
        <v>94</v>
      </c>
      <c r="O172" s="39" t="s">
        <v>94</v>
      </c>
      <c r="P172" s="40" t="s">
        <v>94</v>
      </c>
      <c r="Q172" s="38" t="s">
        <v>94</v>
      </c>
      <c r="R172" s="39" t="s">
        <v>94</v>
      </c>
      <c r="S172" s="39" t="s">
        <v>94</v>
      </c>
      <c r="T172" s="38" t="s">
        <v>100</v>
      </c>
      <c r="U172" s="39" t="s">
        <v>93</v>
      </c>
      <c r="V172" s="39" t="s">
        <v>93</v>
      </c>
      <c r="W172" s="39" t="s">
        <v>94</v>
      </c>
      <c r="X172" s="40" t="str">
        <f>IF(AND(NOT(M172="Five"),AA172="Yes",U172="Yes",OR(T172="Email",T172="Yes"),O172="No"),"Yes","No")</f>
        <v>No</v>
      </c>
      <c r="Y172" s="39" t="s">
        <v>93</v>
      </c>
      <c r="Z172" s="39" t="s">
        <v>93</v>
      </c>
      <c r="AA172" s="40" t="s">
        <v>93</v>
      </c>
      <c r="AB172" s="38"/>
      <c r="AC172" s="39" t="s">
        <v>93</v>
      </c>
      <c r="AD172" s="39" t="s">
        <v>93</v>
      </c>
      <c r="AE172" s="39" t="s">
        <v>93</v>
      </c>
      <c r="AF172" s="39" t="s">
        <v>93</v>
      </c>
      <c r="AG172" s="39" t="s">
        <v>93</v>
      </c>
      <c r="AH172" s="40"/>
      <c r="AI172" s="38" t="s">
        <v>94</v>
      </c>
      <c r="AJ172" s="39" t="s">
        <v>94</v>
      </c>
      <c r="AK172" s="38"/>
      <c r="AL172" s="40"/>
      <c r="AM172" s="38"/>
      <c r="AN172" s="39"/>
      <c r="AO172" s="39" t="s">
        <v>105</v>
      </c>
      <c r="AP172" s="39" t="s">
        <v>336</v>
      </c>
      <c r="AQ172" s="40" t="s">
        <v>145</v>
      </c>
      <c r="AR172" s="39" t="n">
        <v>10</v>
      </c>
      <c r="AS172" s="39" t="n">
        <v>29</v>
      </c>
      <c r="AT172" s="39" t="n">
        <v>46</v>
      </c>
      <c r="AU172" s="39"/>
      <c r="AV172" s="38" t="n">
        <v>3</v>
      </c>
      <c r="AW172" s="40" t="n">
        <v>1</v>
      </c>
      <c r="AX172" s="38" t="n">
        <v>5</v>
      </c>
      <c r="AY172" s="39" t="s">
        <v>102</v>
      </c>
      <c r="AZ172" s="40" t="s">
        <v>97</v>
      </c>
      <c r="BA172" s="43" t="n">
        <v>7.5</v>
      </c>
      <c r="BB172" s="43">
        <f>BA172/AR172</f>
        <v>0.75</v>
      </c>
      <c r="BC172" s="39" t="s">
        <v>94</v>
      </c>
      <c r="BD172" s="40" t="n">
        <v>90</v>
      </c>
      <c r="BE172" s="38"/>
      <c r="BF172" s="39"/>
      <c r="BG172" s="40"/>
      <c r="BH172" s="38" t="s">
        <v>93</v>
      </c>
      <c r="BI172" s="39" t="s">
        <v>95</v>
      </c>
      <c r="BJ172" s="40" t="s">
        <v>95</v>
      </c>
      <c r="BK172" s="39"/>
      <c r="BL172" s="40" t="s">
        <v>94</v>
      </c>
    </row>
    <row r="173" spans="1:64">
      <c r="A173" s="37" t="s">
        <v>339</v>
      </c>
      <c r="B173" s="38">
        <f>IF(OR(M173="Five"),3,0)+IF(OR(M173="Not Disclosed"),1.5,0)+IF(OR(M173="Nine",M173="Fourteen",M173="See Note",M173="Cooperative"),1,0)+IF(OR(N173="Yes"),2,0)+IF(OR(N173="Not Disclosed"),1.5,0)+IF(OR(N173="Owned"),1,0)</f>
        <v>0</v>
      </c>
      <c r="C173" s="39">
        <f>COUNTIF(P173:S173,"Yes")+(0.5*COUNTIF(P173:S173,""))+(0.5*COUNTIF(P173:S173,"See Note"))+(3*COUNTIF(O173,"Yes"))</f>
        <v>3.5</v>
      </c>
      <c r="D173" s="40">
        <f>(3*COUNTIF(T173,"No"))+COUNTIF(U173:V173,"No")</f>
        <v>5</v>
      </c>
      <c r="E173" s="39">
        <f>COUNTIF(Y173,"No")+COUNTIF(Z173,"No")+(0.5*COUNTIF(Z173,"See Note"))+(3*COUNTIF(AA173,"No"))+COUNTIF(AI173,"Yes")+(0.5*COUNTIF(AI173,"Some"))+COUNTIF(AJ173,"Yes")+(0.5*COUNTIF(AJ173,"Some"))</f>
        <v>2.5</v>
      </c>
      <c r="F173" s="39">
        <f>(IF(OR(AN173="MPPE-128",AN173="Blowfish-64"),1,(IF(OR(AN173="See Note",AN173="Blowfish-128"),0.5,IF(OR(AN173="AES-128",AN173="AES-160",AN173="AES-192",AN173="AES-256"),0,0)))+(IF(OR(AO173="MPPE-128",AO173="Blowfish-64"),2,(IF(OR(AO173="See Note",AO173="Blowfish-128",AO173=""),1,IF(OR(AO173="AES-128",AO173="AES-160",AO173="AES-192",AO173="AES-256"),0,0)))))))+IF(OR(AP173="MS-CHAPv2",AP173="RSA-RC4",AP173="RSA-1024"),1,IF(OR(AP173="See Note",AP173=""),0.5,IF(OR(AP173="RSA-4096",AP173="RSA-2048",AP173="DH-2048",AP173="CA-4096"),0,0)))+IF(OR(AQ173="MS-CHAPv2",AQ173="RSA-RC4",AQ173="RSA-1024"),2,IF(OR(AQ173="See Note",AQ173=""),1,IF(OR(AQ173="RSA-4096",AQ173="RSA-2048",AQ173="DH-2048"),0,0)))</f>
        <v>2.5</v>
      </c>
      <c r="G173" s="39">
        <f>IF(AR173&lt;3,2,0)+IF(AS173&lt;10,1,IF(AS173="",1,0))+IF(AT173&lt;3,2,IF(AT173&lt;10,1,IF(AT173="",1,0)))</f>
        <v>0</v>
      </c>
      <c r="H173" s="38">
        <f>IF(AV173=0,0,IF(AV173&lt;5,1,IF(AV173&lt;10,2,3)))+IF(AW173=0,0,IF(AW173&lt;3,1,IF(AW173&lt;10,2,3)))+IF(AX173=0,0,IF(AX173&lt;5,1,IF(AX173&lt;10,2,3)))+IF(AY173="A",0,IF(AY173="A+",0,IF(AY173="B",1,5)))+IF(AZ173="Self",0,IF(AZ173="CloudFlare",2,IF(AZ173="Incapsula",2,3)))</f>
        <v>3</v>
      </c>
      <c r="I173" s="39">
        <f aca="1">IF(BA173&lt;PricePercentile33,0,IF(BA173&lt;PricePercentile66,1,2))+IF(BB173&lt;ConPricePercentile33,0,IF(BB173&lt;ConPricePercentile66,1,2))+IF(BC173="Free",0,IF(BC173="Yes",0,1))+IF(BD173="Free",0,IF(BD173&gt;29,0,IF(BD173&gt;13,1,IF(BD173&gt;6,2,3))))</f>
        <v>7</v>
      </c>
      <c r="J173" s="40">
        <f>IF(BE173="Yes",1,0)+IF(BF173="Yes",1,0)+IF(BG173="Yes",1,0)+IF(BH173="No",1,IF(BH173="",0,IF(BH173="Some",0.5,0)))+IF(BI173="No",1,IF(BI173="",0,IF(BI173="Some",0.5,0)))+IF(BJ173="No",1,IF(BJ173="",0,IF(BJ173="Some",0.5,0)))+IF(BK173="",0,1)+IF(BL173="",0,1)</f>
        <v>4</v>
      </c>
      <c r="K173" s="41"/>
      <c r="L173" s="42" t="s">
        <v>270</v>
      </c>
      <c r="M173" s="38" t="str">
        <f>IF(OR(L173="USA",L173="UK",L173="Canada",L173="Australia",L173="New Zealand"),"Five",(IF(OR(L173="Denmark",L173="France",L173="Netherlands",L173="Norway"),"Nine",IF(OR(L173="Belgium",L173="Germany",L173="Italy",L173="Spain",L173="Sweden"),"Fourteen",IF(L173="","Not Disclosed",IF(OR(L173="British Virgin Islands",L173="Gibraltar",L173="British Indian Ocean",L173="Barbados"),"See Note","No"))))))</f>
        <v>No</v>
      </c>
      <c r="N173" s="40" t="s">
        <v>94</v>
      </c>
      <c r="O173" s="39" t="s">
        <v>94</v>
      </c>
      <c r="P173" s="40"/>
      <c r="Q173" s="38" t="s">
        <v>93</v>
      </c>
      <c r="R173" s="39" t="s">
        <v>93</v>
      </c>
      <c r="S173" s="39" t="s">
        <v>93</v>
      </c>
      <c r="T173" s="38" t="s">
        <v>94</v>
      </c>
      <c r="U173" s="39" t="s">
        <v>94</v>
      </c>
      <c r="V173" s="39" t="s">
        <v>94</v>
      </c>
      <c r="W173" s="39" t="s">
        <v>94</v>
      </c>
      <c r="X173" s="40" t="str">
        <f>IF(AND(NOT(M173="Five"),AA173="Yes",U173="Yes",OR(T173="Email",T173="Yes"),O173="No"),"Yes","No")</f>
        <v>No</v>
      </c>
      <c r="Y173" s="39" t="s">
        <v>94</v>
      </c>
      <c r="Z173" s="39" t="s">
        <v>94</v>
      </c>
      <c r="AA173" s="40" t="s">
        <v>93</v>
      </c>
      <c r="AB173" s="38"/>
      <c r="AC173" s="39"/>
      <c r="AD173" s="39"/>
      <c r="AE173" s="39"/>
      <c r="AF173" s="39"/>
      <c r="AG173" s="39"/>
      <c r="AH173" s="40"/>
      <c r="AI173" s="38"/>
      <c r="AJ173" s="39" t="s">
        <v>95</v>
      </c>
      <c r="AK173" s="38"/>
      <c r="AL173" s="40"/>
      <c r="AM173" s="38"/>
      <c r="AN173" s="39"/>
      <c r="AO173" s="39"/>
      <c r="AP173" s="39" t="s">
        <v>101</v>
      </c>
      <c r="AQ173" s="40" t="s">
        <v>101</v>
      </c>
      <c r="AR173" s="39" t="n">
        <v>5</v>
      </c>
      <c r="AS173" s="39" t="n">
        <v>60</v>
      </c>
      <c r="AT173" s="39" t="n">
        <v>330</v>
      </c>
      <c r="AU173" s="39"/>
      <c r="AV173" s="38" t="n">
        <v>0</v>
      </c>
      <c r="AW173" s="40" t="n">
        <v>0</v>
      </c>
      <c r="AX173" s="38" t="n">
        <v>7</v>
      </c>
      <c r="AY173" s="39" t="s">
        <v>114</v>
      </c>
      <c r="AZ173" s="40" t="s">
        <v>97</v>
      </c>
      <c r="BA173" s="43" t="n">
        <v>6.66000000000000014</v>
      </c>
      <c r="BB173" s="43">
        <f>BA173/AR173</f>
        <v>1.33200000000000007</v>
      </c>
      <c r="BC173" s="39" t="s">
        <v>94</v>
      </c>
      <c r="BD173" s="40" t="n">
        <v>0</v>
      </c>
      <c r="BE173" s="38"/>
      <c r="BF173" s="39"/>
      <c r="BG173" s="40"/>
      <c r="BH173" s="38" t="s">
        <v>94</v>
      </c>
      <c r="BI173" s="39" t="s">
        <v>94</v>
      </c>
      <c r="BJ173" s="40" t="s">
        <v>94</v>
      </c>
      <c r="BK173" s="39"/>
      <c r="BL173" s="40" t="s">
        <v>94</v>
      </c>
    </row>
    <row r="174" spans="1:64">
      <c r="A174" s="37" t="s">
        <v>340</v>
      </c>
      <c r="B174" s="38">
        <f>IF(OR(M174="Five"),3,0)+IF(OR(M174="Not Disclosed"),1.5,0)+IF(OR(M174="Nine",M174="Fourteen",M174="See Note",M174="Cooperative"),1,0)+IF(OR(N174="Yes"),2,0)+IF(OR(N174="Not Disclosed"),1.5,0)+IF(OR(N174="Owned"),1,0)</f>
        <v>3</v>
      </c>
      <c r="C174" s="39">
        <f>COUNTIF(P174:S174,"Yes")+(0.5*COUNTIF(P174:S174,""))+(0.5*COUNTIF(P174:S174,"See Note"))+(3*COUNTIF(O174,"Yes"))</f>
        <v>2</v>
      </c>
      <c r="D174" s="40">
        <f>(3*COUNTIF(T174,"No"))+COUNTIF(U174:V174,"No")</f>
        <v>2</v>
      </c>
      <c r="E174" s="39">
        <f>COUNTIF(Y174,"No")+COUNTIF(Z174,"No")+(0.5*COUNTIF(Z174,"See Note"))+(3*COUNTIF(AA174,"No"))+COUNTIF(AI174,"Yes")+(0.5*COUNTIF(AI174,"Some"))+COUNTIF(AJ174,"Yes")+(0.5*COUNTIF(AJ174,"Some"))</f>
        <v>2</v>
      </c>
      <c r="F174" s="39">
        <f>(IF(OR(AN174="MPPE-128",AN174="Blowfish-64"),1,(IF(OR(AN174="See Note",AN174="Blowfish-128"),0.5,IF(OR(AN174="AES-128",AN174="AES-160",AN174="AES-192",AN174="AES-256"),0,0)))+(IF(OR(AO174="MPPE-128",AO174="Blowfish-64"),2,(IF(OR(AO174="See Note",AO174="Blowfish-128",AO174=""),1,IF(OR(AO174="AES-128",AO174="AES-160",AO174="AES-192",AO174="AES-256"),0,0)))))))+IF(OR(AP174="MS-CHAPv2",AP174="RSA-RC4",AP174="RSA-1024"),1,IF(OR(AP174="See Note",AP174=""),0.5,IF(OR(AP174="RSA-4096",AP174="RSA-2048",AP174="DH-2048",AP174="CA-4096"),0,0)))+IF(OR(AQ174="MS-CHAPv2",AQ174="RSA-RC4",AQ174="RSA-1024"),2,IF(OR(AQ174="See Note",AQ174=""),1,IF(OR(AQ174="RSA-4096",AQ174="RSA-2048",AQ174="DH-2048"),0,0)))</f>
        <v>2.5</v>
      </c>
      <c r="G174" s="39">
        <f>IF(AR174&lt;3,2,0)+IF(AS174&lt;10,1,IF(AS174="",1,0))+IF(AT174&lt;3,2,IF(AT174&lt;10,1,IF(AT174="",1,0)))</f>
        <v>4</v>
      </c>
      <c r="H174" s="38">
        <f>IF(AV174=0,0,IF(AV174&lt;5,1,IF(AV174&lt;10,2,3)))+IF(AW174=0,0,IF(AW174&lt;3,1,IF(AW174&lt;10,2,3)))+IF(AX174=0,0,IF(AX174&lt;5,1,IF(AX174&lt;10,2,3)))+IF(AY174="A",0,IF(AY174="A+",0,IF(AY174="B",1,5)))+IF(AZ174="Self",0,IF(AZ174="CloudFlare",2,IF(AZ174="Incapsula",2,3)))</f>
        <v>9</v>
      </c>
      <c r="I174" s="39">
        <f aca="1">IF(BA174&lt;PricePercentile33,0,IF(BA174&lt;PricePercentile66,1,2))+IF(BB174&lt;ConPricePercentile33,0,IF(BB174&lt;ConPricePercentile66,1,2))+IF(BC174="Free",0,IF(BC174="Yes",0,1))+IF(BD174="Free",0,IF(BD174&gt;29,0,IF(BD174&gt;13,1,IF(BD174&gt;6,2,3))))</f>
        <v>2</v>
      </c>
      <c r="J174" s="40">
        <f>IF(BE174="Yes",1,0)+IF(BF174="Yes",1,0)+IF(BG174="Yes",1,0)+IF(BH174="No",1,IF(BH174="",0,IF(BH174="Some",0.5,0)))+IF(BI174="No",1,IF(BI174="",0,IF(BI174="Some",0.5,0)))+IF(BJ174="No",1,IF(BJ174="",0,IF(BJ174="Some",0.5,0)))+IF(BK174="",0,1)+IF(BL174="",0,1)</f>
        <v>5</v>
      </c>
      <c r="K174" s="41"/>
      <c r="L174" s="42"/>
      <c r="M174" s="38" t="str">
        <f>IF(OR(L174="USA",L174="UK",L174="Canada",L174="Australia",L174="New Zealand"),"Five",(IF(OR(L174="Denmark",L174="France",L174="Netherlands",L174="Norway"),"Nine",IF(OR(L174="Belgium",L174="Germany",L174="Italy",L174="Spain",L174="Sweden"),"Fourteen",IF(L174="","Not Disclosed",IF(OR(L174="British Virgin Islands",L174="Gibraltar",L174="British Indian Ocean",L174="Barbados"),"See Note","No"))))))</f>
        <v>Not Disclosed</v>
      </c>
      <c r="N174" s="40" t="s">
        <v>166</v>
      </c>
      <c r="O174" s="39"/>
      <c r="P174" s="40"/>
      <c r="Q174" s="38"/>
      <c r="R174" s="39"/>
      <c r="S174" s="39"/>
      <c r="T174" s="38" t="s">
        <v>100</v>
      </c>
      <c r="U174" s="39" t="s">
        <v>94</v>
      </c>
      <c r="V174" s="39" t="s">
        <v>94</v>
      </c>
      <c r="W174" s="39" t="s">
        <v>94</v>
      </c>
      <c r="X174" s="40" t="str">
        <f>IF(AND(NOT(M174="Five"),AA174="Yes",U174="Yes",OR(T174="Email",T174="Yes"),O174="No"),"Yes","No")</f>
        <v>No</v>
      </c>
      <c r="Y174" s="39" t="s">
        <v>94</v>
      </c>
      <c r="Z174" s="39" t="s">
        <v>94</v>
      </c>
      <c r="AA174" s="40" t="s">
        <v>93</v>
      </c>
      <c r="AB174" s="38"/>
      <c r="AC174" s="39"/>
      <c r="AD174" s="39"/>
      <c r="AE174" s="39"/>
      <c r="AF174" s="39"/>
      <c r="AG174" s="39"/>
      <c r="AH174" s="40"/>
      <c r="AI174" s="38"/>
      <c r="AJ174" s="39" t="s">
        <v>94</v>
      </c>
      <c r="AK174" s="38"/>
      <c r="AL174" s="40"/>
      <c r="AM174" s="38"/>
      <c r="AN174" s="39"/>
      <c r="AO174" s="39"/>
      <c r="AP174" s="39"/>
      <c r="AQ174" s="40"/>
      <c r="AR174" s="39" t="n">
        <v>1</v>
      </c>
      <c r="AS174" s="39" t="n">
        <v>73</v>
      </c>
      <c r="AT174" s="39"/>
      <c r="AU174" s="39"/>
      <c r="AV174" s="38" t="n">
        <v>0</v>
      </c>
      <c r="AW174" s="40" t="n">
        <v>0</v>
      </c>
      <c r="AX174" s="38" t="n">
        <v>3</v>
      </c>
      <c r="AY174" s="39"/>
      <c r="AZ174" s="40" t="s">
        <v>150</v>
      </c>
      <c r="BA174" s="43" t="n">
        <v>2.91999999999999993</v>
      </c>
      <c r="BB174" s="43">
        <f>BA174/AR174</f>
        <v>2.91999999999999993</v>
      </c>
      <c r="BC174" s="39" t="s">
        <v>94</v>
      </c>
      <c r="BD174" s="40" t="n">
        <v>30</v>
      </c>
      <c r="BE174" s="38"/>
      <c r="BF174" s="39" t="s">
        <v>93</v>
      </c>
      <c r="BG174" s="40"/>
      <c r="BH174" s="38" t="s">
        <v>94</v>
      </c>
      <c r="BI174" s="39" t="s">
        <v>94</v>
      </c>
      <c r="BJ174" s="40" t="s">
        <v>94</v>
      </c>
      <c r="BK174" s="39"/>
      <c r="BL174" s="40" t="s">
        <v>94</v>
      </c>
    </row>
    <row r="175" spans="1:64">
      <c r="A175" s="37" t="s">
        <v>341</v>
      </c>
      <c r="B175" s="38">
        <f>IF(OR(M175="Five"),3,0)+IF(OR(M175="Not Disclosed"),1.5,0)+IF(OR(M175="Nine",M175="Fourteen",M175="See Note",M175="Cooperative"),1,0)+IF(OR(N175="Yes"),2,0)+IF(OR(N175="Not Disclosed"),1.5,0)+IF(OR(N175="Owned"),1,0)</f>
        <v>0</v>
      </c>
      <c r="C175" s="39">
        <f>COUNTIF(P175:S175,"Yes")+(0.5*COUNTIF(P175:S175,""))+(0.5*COUNTIF(P175:S175,"See Note"))+(3*COUNTIF(O175,"Yes"))</f>
        <v>1</v>
      </c>
      <c r="D175" s="40">
        <f>(3*COUNTIF(T175,"No"))+COUNTIF(U175:V175,"No")</f>
        <v>1</v>
      </c>
      <c r="E175" s="39">
        <f>COUNTIF(Y175,"No")+COUNTIF(Z175,"No")+(0.5*COUNTIF(Z175,"See Note"))+(3*COUNTIF(AA175,"No"))+COUNTIF(AI175,"Yes")+(0.5*COUNTIF(AI175,"Some"))+COUNTIF(AJ175,"Yes")+(0.5*COUNTIF(AJ175,"Some"))</f>
        <v>2.5</v>
      </c>
      <c r="F175" s="39">
        <f>(IF(OR(AN175="MPPE-128",AN175="Blowfish-64"),1,(IF(OR(AN175="See Note",AN175="Blowfish-128"),0.5,IF(OR(AN175="AES-128",AN175="AES-160",AN175="AES-192",AN175="AES-256"),0,0)))+(IF(OR(AO175="MPPE-128",AO175="Blowfish-64"),2,(IF(OR(AO175="See Note",AO175="Blowfish-128",AO175=""),1,IF(OR(AO175="AES-128",AO175="AES-160",AO175="AES-192",AO175="AES-256"),0,0)))))))+IF(OR(AP175="MS-CHAPv2",AP175="RSA-RC4",AP175="RSA-1024"),1,IF(OR(AP175="See Note",AP175=""),0.5,IF(OR(AP175="RSA-4096",AP175="RSA-2048",AP175="DH-2048",AP175="CA-4096"),0,0)))+IF(OR(AQ175="MS-CHAPv2",AQ175="RSA-RC4",AQ175="RSA-1024"),2,IF(OR(AQ175="See Note",AQ175=""),1,IF(OR(AQ175="RSA-4096",AQ175="RSA-2048",AQ175="DH-2048"),0,0)))</f>
        <v>2.5</v>
      </c>
      <c r="G175" s="39">
        <f>IF(AR175&lt;3,2,0)+IF(AS175&lt;10,1,IF(AS175="",1,0))+IF(AT175&lt;3,2,IF(AT175&lt;10,1,IF(AT175="",1,0)))</f>
        <v>0</v>
      </c>
      <c r="H175" s="38">
        <f>IF(AV175=0,0,IF(AV175&lt;5,1,IF(AV175&lt;10,2,3)))+IF(AW175=0,0,IF(AW175&lt;3,1,IF(AW175&lt;10,2,3)))+IF(AX175=0,0,IF(AX175&lt;5,1,IF(AX175&lt;10,2,3)))+IF(AY175="A",0,IF(AY175="A+",0,IF(AY175="B",1,5)))+IF(AZ175="Self",0,IF(AZ175="CloudFlare",2,IF(AZ175="Incapsula",2,3)))</f>
        <v>11</v>
      </c>
      <c r="I175" s="39">
        <f aca="1">IF(BA175&lt;PricePercentile33,0,IF(BA175&lt;PricePercentile66,1,2))+IF(BB175&lt;ConPricePercentile33,0,IF(BB175&lt;ConPricePercentile66,1,2))+IF(BC175="Free",0,IF(BC175="Yes",0,1))+IF(BD175="Free",0,IF(BD175&gt;29,0,IF(BD175&gt;13,1,IF(BD175&gt;6,2,3))))</f>
        <v>3</v>
      </c>
      <c r="J175" s="40">
        <f>IF(BE175="Yes",1,0)+IF(BF175="Yes",1,0)+IF(BG175="Yes",1,0)+IF(BH175="No",1,IF(BH175="",0,IF(BH175="Some",0.5,0)))+IF(BI175="No",1,IF(BI175="",0,IF(BI175="Some",0.5,0)))+IF(BJ175="No",1,IF(BJ175="",0,IF(BJ175="Some",0.5,0)))+IF(BK175="",0,1)+IF(BL175="",0,1)</f>
        <v>5</v>
      </c>
      <c r="K175" s="41"/>
      <c r="L175" s="42" t="s">
        <v>108</v>
      </c>
      <c r="M175" s="38" t="str">
        <f>IF(OR(L175="USA",L175="UK",L175="Canada",L175="Australia",L175="New Zealand"),"Five",(IF(OR(L175="Denmark",L175="France",L175="Netherlands",L175="Norway"),"Nine",IF(OR(L175="Belgium",L175="Germany",L175="Italy",L175="Spain",L175="Sweden"),"Fourteen",IF(L175="","Not Disclosed",IF(OR(L175="British Virgin Islands",L175="Gibraltar",L175="British Indian Ocean",L175="Barbados"),"See Note","No"))))))</f>
        <v>No</v>
      </c>
      <c r="N175" s="40" t="s">
        <v>94</v>
      </c>
      <c r="O175" s="39" t="s">
        <v>94</v>
      </c>
      <c r="P175" s="40"/>
      <c r="Q175" s="38" t="s">
        <v>94</v>
      </c>
      <c r="R175" s="39"/>
      <c r="S175" s="39" t="s">
        <v>94</v>
      </c>
      <c r="T175" s="38" t="s">
        <v>100</v>
      </c>
      <c r="U175" s="39" t="s">
        <v>93</v>
      </c>
      <c r="V175" s="39" t="s">
        <v>94</v>
      </c>
      <c r="W175" s="39" t="s">
        <v>94</v>
      </c>
      <c r="X175" s="40" t="str">
        <f>IF(AND(NOT(M175="Five"),AA175="Yes",U175="Yes",OR(T175="Email",T175="Yes"),O175="No"),"Yes","No")</f>
        <v>Yes</v>
      </c>
      <c r="Y175" s="39" t="s">
        <v>94</v>
      </c>
      <c r="Z175" s="39" t="s">
        <v>94</v>
      </c>
      <c r="AA175" s="40" t="s">
        <v>93</v>
      </c>
      <c r="AB175" s="38"/>
      <c r="AC175" s="39"/>
      <c r="AD175" s="39"/>
      <c r="AE175" s="39"/>
      <c r="AF175" s="39"/>
      <c r="AG175" s="39"/>
      <c r="AH175" s="40"/>
      <c r="AI175" s="38"/>
      <c r="AJ175" s="39" t="s">
        <v>95</v>
      </c>
      <c r="AK175" s="38" t="n">
        <v>91.3199999999999932</v>
      </c>
      <c r="AL175" s="40" t="n">
        <v>25.5100000000000016</v>
      </c>
      <c r="AM175" s="38"/>
      <c r="AN175" s="39" t="s">
        <v>342</v>
      </c>
      <c r="AO175" s="39" t="s">
        <v>342</v>
      </c>
      <c r="AP175" s="39"/>
      <c r="AQ175" s="40"/>
      <c r="AR175" s="39" t="n">
        <v>5</v>
      </c>
      <c r="AS175" s="39" t="n">
        <v>18</v>
      </c>
      <c r="AT175" s="39" t="n">
        <v>80</v>
      </c>
      <c r="AU175" s="39" t="s">
        <v>93</v>
      </c>
      <c r="AV175" s="38" t="n">
        <v>40</v>
      </c>
      <c r="AW175" s="40" t="n">
        <v>17</v>
      </c>
      <c r="AX175" s="38" t="n">
        <v>0</v>
      </c>
      <c r="AY175" s="39" t="s">
        <v>109</v>
      </c>
      <c r="AZ175" s="40" t="s">
        <v>97</v>
      </c>
      <c r="BA175" s="43" t="n">
        <v>2.99000000000000021</v>
      </c>
      <c r="BB175" s="43">
        <f>BA175/AR175</f>
        <v>0.597999999999999954</v>
      </c>
      <c r="BC175" s="39" t="s">
        <v>94</v>
      </c>
      <c r="BD175" s="40" t="n">
        <v>7</v>
      </c>
      <c r="BE175" s="38"/>
      <c r="BF175" s="39" t="s">
        <v>93</v>
      </c>
      <c r="BG175" s="40"/>
      <c r="BH175" s="38" t="s">
        <v>94</v>
      </c>
      <c r="BI175" s="39" t="s">
        <v>94</v>
      </c>
      <c r="BJ175" s="40" t="s">
        <v>94</v>
      </c>
      <c r="BK175" s="39"/>
      <c r="BL175" s="40" t="s">
        <v>94</v>
      </c>
    </row>
    <row r="176" spans="1:64">
      <c r="A176" s="37" t="s">
        <v>343</v>
      </c>
      <c r="B176" s="38">
        <f>IF(OR(M176="Five"),3,0)+IF(OR(M176="Not Disclosed"),1.5,0)+IF(OR(M176="Nine",M176="Fourteen",M176="See Note",M176="Cooperative"),1,0)+IF(OR(N176="Yes"),2,0)+IF(OR(N176="Not Disclosed"),1.5,0)+IF(OR(N176="Owned"),1,0)</f>
        <v>5</v>
      </c>
      <c r="C176" s="39">
        <f>COUNTIF(P176:S176,"Yes")+(0.5*COUNTIF(P176:S176,""))+(0.5*COUNTIF(P176:S176,"See Note"))+(3*COUNTIF(O176,"Yes"))</f>
        <v>3.5</v>
      </c>
      <c r="D176" s="40">
        <f>(3*COUNTIF(T176,"No"))+COUNTIF(U176:V176,"No")</f>
        <v>1</v>
      </c>
      <c r="E176" s="39">
        <f>COUNTIF(Y176,"No")+COUNTIF(Z176,"No")+(0.5*COUNTIF(Z176,"See Note"))+(3*COUNTIF(AA176,"No"))+COUNTIF(AI176,"Yes")+(0.5*COUNTIF(AI176,"Some"))+COUNTIF(AJ176,"Yes")+(0.5*COUNTIF(AJ176,"Some"))</f>
        <v>1</v>
      </c>
      <c r="F176" s="39">
        <f>(IF(OR(AN176="MPPE-128",AN176="Blowfish-64"),1,(IF(OR(AN176="See Note",AN176="Blowfish-128"),0.5,IF(OR(AN176="AES-128",AN176="AES-160",AN176="AES-192",AN176="AES-256"),0,0)))+(IF(OR(AO176="MPPE-128",AO176="Blowfish-64"),2,(IF(OR(AO176="See Note",AO176="Blowfish-128",AO176=""),1,IF(OR(AO176="AES-128",AO176="AES-160",AO176="AES-192",AO176="AES-256"),0,0)))))))+IF(OR(AP176="MS-CHAPv2",AP176="RSA-RC4",AP176="RSA-1024"),1,IF(OR(AP176="See Note",AP176=""),0.5,IF(OR(AP176="RSA-4096",AP176="RSA-2048",AP176="DH-2048",AP176="CA-4096"),0,0)))+IF(OR(AQ176="MS-CHAPv2",AQ176="RSA-RC4",AQ176="RSA-1024"),2,IF(OR(AQ176="See Note",AQ176=""),1,IF(OR(AQ176="RSA-4096",AQ176="RSA-2048",AQ176="DH-2048"),0,0)))</f>
        <v>2.5</v>
      </c>
      <c r="G176" s="39">
        <f>IF(AR176&lt;3,2,0)+IF(AS176&lt;10,1,IF(AS176="",1,0))+IF(AT176&lt;3,2,IF(AT176&lt;10,1,IF(AT176="",1,0)))</f>
        <v>2</v>
      </c>
      <c r="H176" s="38">
        <f>IF(AV176=0,0,IF(AV176&lt;5,1,IF(AV176&lt;10,2,3)))+IF(AW176=0,0,IF(AW176&lt;3,1,IF(AW176&lt;10,2,3)))+IF(AX176=0,0,IF(AX176&lt;5,1,IF(AX176&lt;10,2,3)))+IF(AY176="A",0,IF(AY176="A+",0,IF(AY176="B",1,5)))+IF(AZ176="Self",0,IF(AZ176="CloudFlare",2,IF(AZ176="Incapsula",2,3)))</f>
        <v>3</v>
      </c>
      <c r="I176" s="39">
        <f aca="1">IF(BA176&lt;PricePercentile33,0,IF(BA176&lt;PricePercentile66,1,2))+IF(BB176&lt;ConPricePercentile33,0,IF(BB176&lt;ConPricePercentile66,1,2))+IF(BC176="Free",0,IF(BC176="Yes",0,1))+IF(BD176="Free",0,IF(BD176&gt;29,0,IF(BD176&gt;13,1,IF(BD176&gt;6,2,3))))</f>
        <v>6</v>
      </c>
      <c r="J176" s="40">
        <f>IF(BE176="Yes",1,0)+IF(BF176="Yes",1,0)+IF(BG176="Yes",1,0)+IF(BH176="No",1,IF(BH176="",0,IF(BH176="Some",0.5,0)))+IF(BI176="No",1,IF(BI176="",0,IF(BI176="Some",0.5,0)))+IF(BJ176="No",1,IF(BJ176="",0,IF(BJ176="Some",0.5,0)))+IF(BK176="",0,1)+IF(BL176="",0,1)</f>
        <v>3</v>
      </c>
      <c r="K176" s="41"/>
      <c r="L176" s="42" t="s">
        <v>181</v>
      </c>
      <c r="M176" s="38" t="str">
        <f>IF(OR(L176="USA",L176="UK",L176="Canada",L176="Australia",L176="New Zealand"),"Five",(IF(OR(L176="Denmark",L176="France",L176="Netherlands",L176="Norway"),"Nine",IF(OR(L176="Belgium",L176="Germany",L176="Italy",L176="Spain",L176="Sweden"),"Fourteen",IF(L176="","Not Disclosed",IF(OR(L176="British Virgin Islands",L176="Gibraltar",L176="British Indian Ocean",L176="Barbados"),"See Note","No"))))))</f>
        <v>Five</v>
      </c>
      <c r="N176" s="40" t="s">
        <v>93</v>
      </c>
      <c r="O176" s="39"/>
      <c r="P176" s="40"/>
      <c r="Q176" s="38" t="s">
        <v>93</v>
      </c>
      <c r="R176" s="39" t="s">
        <v>93</v>
      </c>
      <c r="S176" s="39" t="s">
        <v>93</v>
      </c>
      <c r="T176" s="38" t="s">
        <v>100</v>
      </c>
      <c r="U176" s="39" t="s">
        <v>93</v>
      </c>
      <c r="V176" s="39" t="s">
        <v>94</v>
      </c>
      <c r="W176" s="39" t="s">
        <v>94</v>
      </c>
      <c r="X176" s="40" t="str">
        <f>IF(AND(NOT(M176="Five"),AA176="Yes",U176="Yes",OR(T176="Email",T176="Yes"),O176="No"),"Yes","No")</f>
        <v>No</v>
      </c>
      <c r="Y176" s="39" t="s">
        <v>93</v>
      </c>
      <c r="Z176" s="39" t="s">
        <v>94</v>
      </c>
      <c r="AA176" s="40" t="s">
        <v>93</v>
      </c>
      <c r="AB176" s="38"/>
      <c r="AC176" s="39"/>
      <c r="AD176" s="39"/>
      <c r="AE176" s="39"/>
      <c r="AF176" s="39"/>
      <c r="AG176" s="39"/>
      <c r="AH176" s="40"/>
      <c r="AI176" s="38"/>
      <c r="AJ176" s="39"/>
      <c r="AK176" s="38"/>
      <c r="AL176" s="40"/>
      <c r="AM176" s="38"/>
      <c r="AN176" s="39"/>
      <c r="AO176" s="39"/>
      <c r="AP176" s="39"/>
      <c r="AQ176" s="40"/>
      <c r="AR176" s="39" t="n">
        <v>2</v>
      </c>
      <c r="AS176" s="39" t="n">
        <v>24</v>
      </c>
      <c r="AT176" s="39" t="n">
        <v>100</v>
      </c>
      <c r="AU176" s="39"/>
      <c r="AV176" s="38"/>
      <c r="AW176" s="40"/>
      <c r="AX176" s="38" t="n">
        <v>18</v>
      </c>
      <c r="AY176" s="39" t="s">
        <v>96</v>
      </c>
      <c r="AZ176" s="40" t="s">
        <v>97</v>
      </c>
      <c r="BA176" s="43" t="n">
        <v>6.40000000000000036</v>
      </c>
      <c r="BB176" s="43">
        <f>BA176/AR176</f>
        <v>3.20000000000000018</v>
      </c>
      <c r="BC176" s="39" t="s">
        <v>94</v>
      </c>
      <c r="BD176" s="40" t="n">
        <v>1</v>
      </c>
      <c r="BE176" s="38"/>
      <c r="BF176" s="39"/>
      <c r="BG176" s="40"/>
      <c r="BH176" s="38" t="s">
        <v>94</v>
      </c>
      <c r="BI176" s="39" t="s">
        <v>94</v>
      </c>
      <c r="BJ176" s="40" t="s">
        <v>94</v>
      </c>
      <c r="BK176" s="39"/>
      <c r="BL176" s="40"/>
    </row>
    <row r="177" spans="1:64">
      <c r="A177" s="37" t="s">
        <v>344</v>
      </c>
      <c r="B177" s="38">
        <f>IF(OR(M177="Five"),3,0)+IF(OR(M177="Not Disclosed"),1.5,0)+IF(OR(M177="Nine",M177="Fourteen",M177="See Note",M177="Cooperative"),1,0)+IF(OR(N177="Yes"),2,0)+IF(OR(N177="Not Disclosed"),1.5,0)+IF(OR(N177="Owned"),1,0)</f>
        <v>1</v>
      </c>
      <c r="C177" s="39">
        <f>COUNTIF(P177:S177,"Yes")+(0.5*COUNTIF(P177:S177,""))+(0.5*COUNTIF(P177:S177,"See Note"))+(3*COUNTIF(O177,"Yes"))</f>
        <v>3</v>
      </c>
      <c r="D177" s="40">
        <f>(3*COUNTIF(T177,"No"))+COUNTIF(U177:V177,"No")</f>
        <v>5</v>
      </c>
      <c r="E177" s="39">
        <f>COUNTIF(Y177,"No")+COUNTIF(Z177,"No")+(0.5*COUNTIF(Z177,"See Note"))+(3*COUNTIF(AA177,"No"))+COUNTIF(AI177,"Yes")+(0.5*COUNTIF(AI177,"Some"))+COUNTIF(AJ177,"Yes")+(0.5*COUNTIF(AJ177,"Some"))</f>
        <v>0</v>
      </c>
      <c r="F177" s="39">
        <f>(IF(OR(AN177="MPPE-128",AN177="Blowfish-64"),1,(IF(OR(AN177="See Note",AN177="Blowfish-128"),0.5,IF(OR(AN177="AES-128",AN177="AES-160",AN177="AES-192",AN177="AES-256"),0,0)))+(IF(OR(AO177="MPPE-128",AO177="Blowfish-64"),2,(IF(OR(AO177="See Note",AO177="Blowfish-128",AO177=""),1,IF(OR(AO177="AES-128",AO177="AES-160",AO177="AES-192",AO177="AES-256"),0,0)))))))+IF(OR(AP177="MS-CHAPv2",AP177="RSA-RC4",AP177="RSA-1024"),1,IF(OR(AP177="See Note",AP177=""),0.5,IF(OR(AP177="RSA-4096",AP177="RSA-2048",AP177="DH-2048",AP177="CA-4096"),0,0)))+IF(OR(AQ177="MS-CHAPv2",AQ177="RSA-RC4",AQ177="RSA-1024"),2,IF(OR(AQ177="See Note",AQ177=""),1,IF(OR(AQ177="RSA-4096",AQ177="RSA-2048",AQ177="DH-2048"),0,0)))</f>
        <v>0</v>
      </c>
      <c r="G177" s="39">
        <f>IF(AR177&lt;3,2,0)+IF(AS177&lt;10,1,IF(AS177="",1,0))+IF(AT177&lt;3,2,IF(AT177&lt;10,1,IF(AT177="",1,0)))</f>
        <v>0</v>
      </c>
      <c r="H177" s="38">
        <f>IF(AV177=0,0,IF(AV177&lt;5,1,IF(AV177&lt;10,2,3)))+IF(AW177=0,0,IF(AW177&lt;3,1,IF(AW177&lt;10,2,3)))+IF(AX177=0,0,IF(AX177&lt;5,1,IF(AX177&lt;10,2,3)))+IF(AY177="A",0,IF(AY177="A+",0,IF(AY177="B",1,5)))+IF(AZ177="Self",0,IF(AZ177="CloudFlare",2,IF(AZ177="Incapsula",2,3)))</f>
        <v>8</v>
      </c>
      <c r="I177" s="39">
        <f aca="1">IF(BA177&lt;PricePercentile33,0,IF(BA177&lt;PricePercentile66,1,2))+IF(BB177&lt;ConPricePercentile33,0,IF(BB177&lt;ConPricePercentile66,1,2))+IF(BC177="Free",0,IF(BC177="Yes",0,1))+IF(BD177="Free",0,IF(BD177&gt;29,0,IF(BD177&gt;13,1,IF(BD177&gt;6,2,3))))</f>
        <v>6</v>
      </c>
      <c r="J177" s="40">
        <f>IF(BE177="Yes",1,0)+IF(BF177="Yes",1,0)+IF(BG177="Yes",1,0)+IF(BH177="No",1,IF(BH177="",0,IF(BH177="Some",0.5,0)))+IF(BI177="No",1,IF(BI177="",0,IF(BI177="Some",0.5,0)))+IF(BJ177="No",1,IF(BJ177="",0,IF(BJ177="Some",0.5,0)))+IF(BK177="",0,1)+IF(BL177="",0,1)</f>
        <v>5</v>
      </c>
      <c r="K177" s="41"/>
      <c r="L177" s="42" t="s">
        <v>254</v>
      </c>
      <c r="M177" s="38" t="s">
        <v>119</v>
      </c>
      <c r="N177" s="40" t="s">
        <v>94</v>
      </c>
      <c r="O177" s="39" t="s">
        <v>94</v>
      </c>
      <c r="P177" s="40" t="s">
        <v>94</v>
      </c>
      <c r="Q177" s="38" t="s">
        <v>93</v>
      </c>
      <c r="R177" s="39" t="s">
        <v>93</v>
      </c>
      <c r="S177" s="39" t="s">
        <v>93</v>
      </c>
      <c r="T177" s="38" t="s">
        <v>94</v>
      </c>
      <c r="U177" s="39" t="s">
        <v>94</v>
      </c>
      <c r="V177" s="39" t="s">
        <v>94</v>
      </c>
      <c r="W177" s="39" t="s">
        <v>94</v>
      </c>
      <c r="X177" s="40" t="str">
        <f>IF(AND(NOT(M177="Five"),AA177="Yes",U177="Yes",OR(T177="Email",T177="Yes"),O177="No"),"Yes","No")</f>
        <v>No</v>
      </c>
      <c r="Y177" s="39" t="s">
        <v>93</v>
      </c>
      <c r="Z177" s="39" t="s">
        <v>93</v>
      </c>
      <c r="AA177" s="40" t="s">
        <v>93</v>
      </c>
      <c r="AB177" s="38"/>
      <c r="AC177" s="39"/>
      <c r="AD177" s="39"/>
      <c r="AE177" s="39"/>
      <c r="AF177" s="39"/>
      <c r="AG177" s="39"/>
      <c r="AH177" s="40" t="s">
        <v>93</v>
      </c>
      <c r="AI177" s="38"/>
      <c r="AJ177" s="39" t="s">
        <v>94</v>
      </c>
      <c r="AK177" s="38" t="n">
        <v>83.9399999999999977</v>
      </c>
      <c r="AL177" s="40" t="n">
        <v>21.6600000000000001</v>
      </c>
      <c r="AM177" s="38"/>
      <c r="AN177" s="39" t="s">
        <v>105</v>
      </c>
      <c r="AO177" s="39" t="s">
        <v>105</v>
      </c>
      <c r="AP177" s="39" t="s">
        <v>145</v>
      </c>
      <c r="AQ177" s="40" t="s">
        <v>145</v>
      </c>
      <c r="AR177" s="39" t="n">
        <v>5</v>
      </c>
      <c r="AS177" s="39" t="n">
        <v>63</v>
      </c>
      <c r="AT177" s="39" t="n">
        <v>700</v>
      </c>
      <c r="AU177" s="39"/>
      <c r="AV177" s="38" t="n">
        <v>11</v>
      </c>
      <c r="AW177" s="40" t="n">
        <v>6</v>
      </c>
      <c r="AX177" s="38" t="n">
        <v>33</v>
      </c>
      <c r="AY177" s="39" t="s">
        <v>96</v>
      </c>
      <c r="AZ177" s="40" t="s">
        <v>97</v>
      </c>
      <c r="BA177" s="43" t="n">
        <v>6.66999999999999993</v>
      </c>
      <c r="BB177" s="43">
        <f>BA177/AR177</f>
        <v>1.33400000000000007</v>
      </c>
      <c r="BC177" s="39" t="s">
        <v>93</v>
      </c>
      <c r="BD177" s="40" t="n">
        <v>0</v>
      </c>
      <c r="BE177" s="38"/>
      <c r="BF177" s="39"/>
      <c r="BG177" s="40"/>
      <c r="BH177" s="38" t="s">
        <v>94</v>
      </c>
      <c r="BI177" s="39" t="s">
        <v>94</v>
      </c>
      <c r="BJ177" s="40" t="s">
        <v>94</v>
      </c>
      <c r="BK177" s="39" t="s">
        <v>94</v>
      </c>
      <c r="BL177" s="40" t="s">
        <v>94</v>
      </c>
    </row>
    <row r="178" spans="1:64">
      <c r="A178" s="37" t="s">
        <v>345</v>
      </c>
      <c r="B178" s="38">
        <f>IF(OR(M178="Five"),3,0)+IF(OR(M178="Not Disclosed"),1.5,0)+IF(OR(M178="Nine",M178="Fourteen",M178="See Note",M178="Cooperative"),1,0)+IF(OR(N178="Yes"),2,0)+IF(OR(N178="Not Disclosed"),1.5,0)+IF(OR(N178="Owned"),1,0)</f>
        <v>1</v>
      </c>
      <c r="C178" s="39">
        <f>COUNTIF(P178:S178,"Yes")+(0.5*COUNTIF(P178:S178,""))+(0.5*COUNTIF(P178:S178,"See Note"))+(3*COUNTIF(O178,"Yes"))</f>
        <v>2</v>
      </c>
      <c r="D178" s="40">
        <f>(3*COUNTIF(T178,"No"))+COUNTIF(U178:V178,"No")</f>
        <v>5</v>
      </c>
      <c r="E178" s="39">
        <f>COUNTIF(Y178,"No")+COUNTIF(Z178,"No")+(0.5*COUNTIF(Z178,"See Note"))+(3*COUNTIF(AA178,"No"))+COUNTIF(AI178,"Yes")+(0.5*COUNTIF(AI178,"Some"))+COUNTIF(AJ178,"Yes")+(0.5*COUNTIF(AJ178,"Some"))</f>
        <v>2</v>
      </c>
      <c r="F178" s="39">
        <f>(IF(OR(AN178="MPPE-128",AN178="Blowfish-64"),1,(IF(OR(AN178="See Note",AN178="Blowfish-128"),0.5,IF(OR(AN178="AES-128",AN178="AES-160",AN178="AES-192",AN178="AES-256"),0,0)))+(IF(OR(AO178="MPPE-128",AO178="Blowfish-64"),2,(IF(OR(AO178="See Note",AO178="Blowfish-128",AO178=""),1,IF(OR(AO178="AES-128",AO178="AES-160",AO178="AES-192",AO178="AES-256"),0,0)))))))+IF(OR(AP178="MS-CHAPv2",AP178="RSA-RC4",AP178="RSA-1024"),1,IF(OR(AP178="See Note",AP178=""),0.5,IF(OR(AP178="RSA-4096",AP178="RSA-2048",AP178="DH-2048",AP178="CA-4096"),0,0)))+IF(OR(AQ178="MS-CHAPv2",AQ178="RSA-RC4",AQ178="RSA-1024"),2,IF(OR(AQ178="See Note",AQ178=""),1,IF(OR(AQ178="RSA-4096",AQ178="RSA-2048",AQ178="DH-2048"),0,0)))</f>
        <v>2.5</v>
      </c>
      <c r="G178" s="39">
        <f>IF(AR178&lt;3,2,0)+IF(AS178&lt;10,1,IF(AS178="",1,0))+IF(AT178&lt;3,2,IF(AT178&lt;10,1,IF(AT178="",1,0)))</f>
        <v>5</v>
      </c>
      <c r="H178" s="38">
        <f>IF(AV178=0,0,IF(AV178&lt;5,1,IF(AV178&lt;10,2,3)))+IF(AW178=0,0,IF(AW178&lt;3,1,IF(AW178&lt;10,2,3)))+IF(AX178=0,0,IF(AX178&lt;5,1,IF(AX178&lt;10,2,3)))+IF(AY178="A",0,IF(AY178="A+",0,IF(AY178="B",1,5)))+IF(AZ178="Self",0,IF(AZ178="CloudFlare",2,IF(AZ178="Incapsula",2,3)))</f>
        <v>11</v>
      </c>
      <c r="I178" s="39">
        <f aca="1">IF(BA178&lt;PricePercentile33,0,IF(BA178&lt;PricePercentile66,1,2))+IF(BB178&lt;ConPricePercentile33,0,IF(BB178&lt;ConPricePercentile66,1,2))+IF(BC178="Free",0,IF(BC178="Yes",0,1))+IF(BD178="Free",0,IF(BD178&gt;29,0,IF(BD178&gt;13,1,IF(BD178&gt;6,2,3))))</f>
        <v>6</v>
      </c>
      <c r="J178" s="40">
        <f>IF(BE178="Yes",1,0)+IF(BF178="Yes",1,0)+IF(BG178="Yes",1,0)+IF(BH178="No",1,IF(BH178="",0,IF(BH178="Some",0.5,0)))+IF(BI178="No",1,IF(BI178="",0,IF(BI178="Some",0.5,0)))+IF(BJ178="No",1,IF(BJ178="",0,IF(BJ178="Some",0.5,0)))+IF(BK178="",0,1)+IF(BL178="",0,1)</f>
        <v>4</v>
      </c>
      <c r="K178" s="41"/>
      <c r="L178" s="42" t="s">
        <v>192</v>
      </c>
      <c r="M178" s="38" t="str">
        <f>IF(OR(L178="USA",L178="UK",L178="Canada",L178="Australia",L178="New Zealand"),"Five",(IF(OR(L178="Denmark",L178="France",L178="Netherlands",L178="Norway"),"Nine",IF(OR(L178="Belgium",L178="Germany",L178="Italy",L178="Spain",L178="Sweden"),"Fourteen",IF(L178="","Not Disclosed",IF(OR(L178="British Virgin Islands",L178="Gibraltar",L178="British Indian Ocean",L178="Barbados"),"See Note","No"))))))</f>
        <v>Nine</v>
      </c>
      <c r="N178" s="40" t="s">
        <v>94</v>
      </c>
      <c r="O178" s="39"/>
      <c r="P178" s="40"/>
      <c r="Q178" s="38"/>
      <c r="R178" s="39"/>
      <c r="S178" s="39"/>
      <c r="T178" s="38" t="s">
        <v>94</v>
      </c>
      <c r="U178" s="39" t="s">
        <v>94</v>
      </c>
      <c r="V178" s="39" t="s">
        <v>94</v>
      </c>
      <c r="W178" s="39" t="s">
        <v>94</v>
      </c>
      <c r="X178" s="40" t="str">
        <f>IF(AND(NOT(M178="Five"),AA178="Yes",U178="Yes",OR(T178="Email",T178="Yes"),O178="No"),"Yes","No")</f>
        <v>No</v>
      </c>
      <c r="Y178" s="39" t="s">
        <v>94</v>
      </c>
      <c r="Z178" s="39" t="s">
        <v>94</v>
      </c>
      <c r="AA178" s="40" t="s">
        <v>93</v>
      </c>
      <c r="AB178" s="38"/>
      <c r="AC178" s="39"/>
      <c r="AD178" s="39"/>
      <c r="AE178" s="39"/>
      <c r="AF178" s="39"/>
      <c r="AG178" s="39" t="s">
        <v>93</v>
      </c>
      <c r="AH178" s="40"/>
      <c r="AI178" s="38"/>
      <c r="AJ178" s="39" t="s">
        <v>94</v>
      </c>
      <c r="AK178" s="38"/>
      <c r="AL178" s="40"/>
      <c r="AM178" s="38"/>
      <c r="AN178" s="39"/>
      <c r="AO178" s="39"/>
      <c r="AP178" s="39"/>
      <c r="AQ178" s="40"/>
      <c r="AR178" s="39" t="n">
        <v>1</v>
      </c>
      <c r="AS178" s="39"/>
      <c r="AT178" s="39"/>
      <c r="AU178" s="39"/>
      <c r="AV178" s="38" t="n">
        <v>7</v>
      </c>
      <c r="AW178" s="40" t="n">
        <v>3</v>
      </c>
      <c r="AX178" s="38" t="n">
        <v>9</v>
      </c>
      <c r="AY178" s="39" t="s">
        <v>139</v>
      </c>
      <c r="AZ178" s="40" t="s">
        <v>97</v>
      </c>
      <c r="BA178" s="43" t="n">
        <v>7.5</v>
      </c>
      <c r="BB178" s="43">
        <f>BA178/AR178</f>
        <v>7.5</v>
      </c>
      <c r="BC178" s="39" t="s">
        <v>93</v>
      </c>
      <c r="BD178" s="40" t="n">
        <v>7</v>
      </c>
      <c r="BE178" s="38"/>
      <c r="BF178" s="39"/>
      <c r="BG178" s="40"/>
      <c r="BH178" s="38" t="s">
        <v>94</v>
      </c>
      <c r="BI178" s="39" t="s">
        <v>94</v>
      </c>
      <c r="BJ178" s="40" t="s">
        <v>94</v>
      </c>
      <c r="BK178" s="39"/>
      <c r="BL178" s="40" t="s">
        <v>94</v>
      </c>
    </row>
    <row r="179" spans="1:64">
      <c r="A179" s="37" t="s">
        <v>346</v>
      </c>
      <c r="B179" s="38">
        <f>IF(OR(M179="Five"),3,0)+IF(OR(M179="Not Disclosed"),1.5,0)+IF(OR(M179="Nine",M179="Fourteen",M179="See Note",M179="Cooperative"),1,0)+IF(OR(N179="Yes"),2,0)+IF(OR(N179="Not Disclosed"),1.5,0)+IF(OR(N179="Owned"),1,0)</f>
        <v>0</v>
      </c>
      <c r="C179" s="39">
        <f>COUNTIF(P179:S179,"Yes")+(0.5*COUNTIF(P179:S179,""))+(0.5*COUNTIF(P179:S179,"See Note"))+(3*COUNTIF(O179,"Yes"))</f>
        <v>2</v>
      </c>
      <c r="D179" s="40">
        <f>(3*COUNTIF(T179,"No"))+COUNTIF(U179:V179,"No")</f>
        <v>1</v>
      </c>
      <c r="E179" s="39">
        <f>COUNTIF(Y179,"No")+COUNTIF(Z179,"No")+(0.5*COUNTIF(Z179,"See Note"))+(3*COUNTIF(AA179,"No"))+COUNTIF(AI179,"Yes")+(0.5*COUNTIF(AI179,"Some"))+COUNTIF(AJ179,"Yes")+(0.5*COUNTIF(AJ179,"Some"))</f>
        <v>2.5</v>
      </c>
      <c r="F179" s="39">
        <f>(IF(OR(AN179="MPPE-128",AN179="Blowfish-64"),1,(IF(OR(AN179="See Note",AN179="Blowfish-128"),0.5,IF(OR(AN179="AES-128",AN179="AES-160",AN179="AES-192",AN179="AES-256"),0,0)))+(IF(OR(AO179="MPPE-128",AO179="Blowfish-64"),2,(IF(OR(AO179="See Note",AO179="Blowfish-128",AO179=""),1,IF(OR(AO179="AES-128",AO179="AES-160",AO179="AES-192",AO179="AES-256"),0,0)))))))+IF(OR(AP179="MS-CHAPv2",AP179="RSA-RC4",AP179="RSA-1024"),1,IF(OR(AP179="See Note",AP179=""),0.5,IF(OR(AP179="RSA-4096",AP179="RSA-2048",AP179="DH-2048",AP179="CA-4096"),0,0)))+IF(OR(AQ179="MS-CHAPv2",AQ179="RSA-RC4",AQ179="RSA-1024"),2,IF(OR(AQ179="See Note",AQ179=""),1,IF(OR(AQ179="RSA-4096",AQ179="RSA-2048",AQ179="DH-2048"),0,0)))</f>
        <v>2.5</v>
      </c>
      <c r="G179" s="39">
        <f>IF(AR179&lt;3,2,0)+IF(AS179&lt;10,1,IF(AS179="",1,0))+IF(AT179&lt;3,2,IF(AT179&lt;10,1,IF(AT179="",1,0)))</f>
        <v>2</v>
      </c>
      <c r="H179" s="38">
        <f>IF(AV179=0,0,IF(AV179&lt;5,1,IF(AV179&lt;10,2,3)))+IF(AW179=0,0,IF(AW179&lt;3,1,IF(AW179&lt;10,2,3)))+IF(AX179=0,0,IF(AX179&lt;5,1,IF(AX179&lt;10,2,3)))+IF(AY179="A",0,IF(AY179="A+",0,IF(AY179="B",1,5)))+IF(AZ179="Self",0,IF(AZ179="CloudFlare",2,IF(AZ179="Incapsula",2,3)))</f>
        <v>7</v>
      </c>
      <c r="I179" s="39">
        <f aca="1">IF(BA179&lt;PricePercentile33,0,IF(BA179&lt;PricePercentile66,1,2))+IF(BB179&lt;ConPricePercentile33,0,IF(BB179&lt;ConPricePercentile66,1,2))+IF(BC179="Free",0,IF(BC179="Yes",0,1))+IF(BD179="Free",0,IF(BD179&gt;29,0,IF(BD179&gt;13,1,IF(BD179&gt;6,2,3))))</f>
        <v>5</v>
      </c>
      <c r="J179" s="40">
        <f>IF(BE179="Yes",1,0)+IF(BF179="Yes",1,0)+IF(BG179="Yes",1,0)+IF(BH179="No",1,IF(BH179="",0,IF(BH179="Some",0.5,0)))+IF(BI179="No",1,IF(BI179="",0,IF(BI179="Some",0.5,0)))+IF(BJ179="No",1,IF(BJ179="",0,IF(BJ179="Some",0.5,0)))+IF(BK179="",0,1)+IF(BL179="",0,1)</f>
        <v>4</v>
      </c>
      <c r="K179" s="41"/>
      <c r="L179" s="42" t="s">
        <v>178</v>
      </c>
      <c r="M179" s="38" t="str">
        <f>IF(OR(L179="USA",L179="UK",L179="Canada",L179="Australia",L179="New Zealand"),"Five",(IF(OR(L179="Denmark",L179="France",L179="Netherlands",L179="Norway"),"Nine",IF(OR(L179="Belgium",L179="Germany",L179="Italy",L179="Spain",L179="Sweden"),"Fourteen",IF(L179="","Not Disclosed",IF(OR(L179="British Virgin Islands",L179="Gibraltar",L179="British Indian Ocean",L179="Barbados"),"See Note","No"))))))</f>
        <v>No</v>
      </c>
      <c r="N179" s="40" t="s">
        <v>94</v>
      </c>
      <c r="O179" s="39" t="s">
        <v>94</v>
      </c>
      <c r="P179" s="40"/>
      <c r="Q179" s="38"/>
      <c r="R179" s="39"/>
      <c r="S179" s="39"/>
      <c r="T179" s="38" t="s">
        <v>100</v>
      </c>
      <c r="U179" s="39" t="s">
        <v>93</v>
      </c>
      <c r="V179" s="39" t="s">
        <v>94</v>
      </c>
      <c r="W179" s="39" t="s">
        <v>94</v>
      </c>
      <c r="X179" s="40" t="str">
        <f>IF(AND(NOT(M179="Five"),AA179="Yes",U179="Yes",OR(T179="Email",T179="Yes"),O179="No"),"Yes","No")</f>
        <v>Yes</v>
      </c>
      <c r="Y179" s="39" t="s">
        <v>94</v>
      </c>
      <c r="Z179" s="39" t="s">
        <v>94</v>
      </c>
      <c r="AA179" s="40" t="s">
        <v>93</v>
      </c>
      <c r="AB179" s="38"/>
      <c r="AC179" s="39"/>
      <c r="AD179" s="39"/>
      <c r="AE179" s="39"/>
      <c r="AF179" s="39"/>
      <c r="AG179" s="39"/>
      <c r="AH179" s="40"/>
      <c r="AI179" s="38"/>
      <c r="AJ179" s="39" t="s">
        <v>95</v>
      </c>
      <c r="AK179" s="38"/>
      <c r="AL179" s="40"/>
      <c r="AM179" s="38"/>
      <c r="AN179" s="39"/>
      <c r="AO179" s="39"/>
      <c r="AP179" s="39"/>
      <c r="AQ179" s="40"/>
      <c r="AR179" s="39" t="n">
        <v>3</v>
      </c>
      <c r="AS179" s="39" t="n">
        <v>14</v>
      </c>
      <c r="AT179" s="39"/>
      <c r="AU179" s="39" t="s">
        <v>93</v>
      </c>
      <c r="AV179" s="38" t="n">
        <v>5</v>
      </c>
      <c r="AW179" s="40" t="n">
        <v>1</v>
      </c>
      <c r="AX179" s="38" t="n">
        <v>5</v>
      </c>
      <c r="AY179" s="39" t="s">
        <v>96</v>
      </c>
      <c r="AZ179" s="40" t="s">
        <v>132</v>
      </c>
      <c r="BA179" s="43" t="n">
        <v>4.99000000000000021</v>
      </c>
      <c r="BB179" s="43">
        <f>BA179/AR179</f>
        <v>1.66333333333333</v>
      </c>
      <c r="BC179" s="39" t="s">
        <v>93</v>
      </c>
      <c r="BD179" s="40" t="n">
        <v>0</v>
      </c>
      <c r="BE179" s="38"/>
      <c r="BF179" s="39"/>
      <c r="BG179" s="40"/>
      <c r="BH179" s="38" t="s">
        <v>94</v>
      </c>
      <c r="BI179" s="39" t="s">
        <v>94</v>
      </c>
      <c r="BJ179" s="40" t="s">
        <v>94</v>
      </c>
      <c r="BK179" s="39"/>
      <c r="BL179" s="40" t="s">
        <v>94</v>
      </c>
    </row>
    <row r="180" spans="1:64">
      <c r="A180" s="37" t="s">
        <v>347</v>
      </c>
      <c r="B180" s="38">
        <f>IF(OR(M180="Five"),3,0)+IF(OR(M180="Not Disclosed"),1.5,0)+IF(OR(M180="Nine",M180="Fourteen",M180="See Note",M180="Cooperative"),1,0)+IF(OR(N180="Yes"),2,0)+IF(OR(N180="Not Disclosed"),1.5,0)+IF(OR(N180="Owned"),1,0)</f>
        <v>1</v>
      </c>
      <c r="C180" s="39">
        <f>COUNTIF(P180:S180,"Yes")+(0.5*COUNTIF(P180:S180,""))+(0.5*COUNTIF(P180:S180,"See Note"))+(3*COUNTIF(O180,"Yes"))</f>
        <v>3</v>
      </c>
      <c r="D180" s="40">
        <f>(3*COUNTIF(T180,"No"))+COUNTIF(U180:V180,"No")</f>
        <v>5</v>
      </c>
      <c r="E180" s="39">
        <f>COUNTIF(Y180,"No")+COUNTIF(Z180,"No")+(0.5*COUNTIF(Z180,"See Note"))+(3*COUNTIF(AA180,"No"))+COUNTIF(AI180,"Yes")+(0.5*COUNTIF(AI180,"Some"))+COUNTIF(AJ180,"Yes")+(0.5*COUNTIF(AJ180,"Some"))</f>
        <v>2</v>
      </c>
      <c r="F180" s="39">
        <f>(IF(OR(AN180="MPPE-128",AN180="Blowfish-64"),1,(IF(OR(AN180="See Note",AN180="Blowfish-128"),0.5,IF(OR(AN180="AES-128",AN180="AES-160",AN180="AES-192",AN180="AES-256"),0,0)))+(IF(OR(AO180="MPPE-128",AO180="Blowfish-64"),2,(IF(OR(AO180="See Note",AO180="Blowfish-128",AO180=""),1,IF(OR(AO180="AES-128",AO180="AES-160",AO180="AES-192",AO180="AES-256"),0,0)))))))+IF(OR(AP180="MS-CHAPv2",AP180="RSA-RC4",AP180="RSA-1024"),1,IF(OR(AP180="See Note",AP180=""),0.5,IF(OR(AP180="RSA-4096",AP180="RSA-2048",AP180="DH-2048",AP180="CA-4096"),0,0)))+IF(OR(AQ180="MS-CHAPv2",AQ180="RSA-RC4",AQ180="RSA-1024"),2,IF(OR(AQ180="See Note",AQ180=""),1,IF(OR(AQ180="RSA-4096",AQ180="RSA-2048",AQ180="DH-2048"),0,0)))</f>
        <v>0</v>
      </c>
      <c r="G180" s="39">
        <f>IF(AR180&lt;3,2,0)+IF(AS180&lt;10,1,IF(AS180="",1,0))+IF(AT180&lt;3,2,IF(AT180&lt;10,1,IF(AT180="",1,0)))</f>
        <v>5</v>
      </c>
      <c r="H180" s="38">
        <f>IF(AV180=0,0,IF(AV180&lt;5,1,IF(AV180&lt;10,2,3)))+IF(AW180=0,0,IF(AW180&lt;3,1,IF(AW180&lt;10,2,3)))+IF(AX180=0,0,IF(AX180&lt;5,1,IF(AX180&lt;10,2,3)))+IF(AY180="A",0,IF(AY180="A+",0,IF(AY180="B",1,5)))+IF(AZ180="Self",0,IF(AZ180="CloudFlare",2,IF(AZ180="Incapsula",2,3)))</f>
        <v>2</v>
      </c>
      <c r="I180" s="39">
        <f aca="1">IF(BA180&lt;PricePercentile33,0,IF(BA180&lt;PricePercentile66,1,2))+IF(BB180&lt;ConPricePercentile33,0,IF(BB180&lt;ConPricePercentile66,1,2))+IF(BC180="Free",0,IF(BC180="Yes",0,1))+IF(BD180="Free",0,IF(BD180&gt;29,0,IF(BD180&gt;13,1,IF(BD180&gt;6,2,3))))</f>
        <v>5</v>
      </c>
      <c r="J180" s="40">
        <f>IF(BE180="Yes",1,0)+IF(BF180="Yes",1,0)+IF(BG180="Yes",1,0)+IF(BH180="No",1,IF(BH180="",0,IF(BH180="Some",0.5,0)))+IF(BI180="No",1,IF(BI180="",0,IF(BI180="Some",0.5,0)))+IF(BJ180="No",1,IF(BJ180="",0,IF(BJ180="Some",0.5,0)))+IF(BK180="",0,1)+IF(BL180="",0,1)</f>
        <v>0</v>
      </c>
      <c r="K180" s="41"/>
      <c r="L180" s="42" t="s">
        <v>192</v>
      </c>
      <c r="M180" s="38" t="str">
        <f>IF(OR(L180="USA",L180="UK",L180="Canada",L180="Australia",L180="New Zealand"),"Five",(IF(OR(L180="Denmark",L180="France",L180="Netherlands",L180="Norway"),"Nine",IF(OR(L180="Belgium",L180="Germany",L180="Italy",L180="Spain",L180="Sweden"),"Fourteen",IF(L180="","Not Disclosed",IF(OR(L180="British Virgin Islands",L180="Gibraltar",L180="British Indian Ocean",L180="Barbados"),"See Note","No"))))))</f>
        <v>Nine</v>
      </c>
      <c r="N180" s="40" t="s">
        <v>94</v>
      </c>
      <c r="O180" s="39" t="s">
        <v>94</v>
      </c>
      <c r="P180" s="40" t="s">
        <v>94</v>
      </c>
      <c r="Q180" s="38" t="s">
        <v>93</v>
      </c>
      <c r="R180" s="39" t="s">
        <v>93</v>
      </c>
      <c r="S180" s="39" t="s">
        <v>93</v>
      </c>
      <c r="T180" s="38" t="s">
        <v>94</v>
      </c>
      <c r="U180" s="39" t="s">
        <v>94</v>
      </c>
      <c r="V180" s="39" t="s">
        <v>94</v>
      </c>
      <c r="W180" s="39" t="s">
        <v>94</v>
      </c>
      <c r="X180" s="40" t="str">
        <f>IF(AND(NOT(M180="Five"),AA180="Yes",U180="Yes",OR(T180="Email",T180="Yes"),O180="No"),"Yes","No")</f>
        <v>No</v>
      </c>
      <c r="Y180" s="39" t="s">
        <v>94</v>
      </c>
      <c r="Z180" s="39" t="s">
        <v>94</v>
      </c>
      <c r="AA180" s="40" t="s">
        <v>93</v>
      </c>
      <c r="AB180" s="38"/>
      <c r="AC180" s="39" t="s">
        <v>93</v>
      </c>
      <c r="AD180" s="39"/>
      <c r="AE180" s="39"/>
      <c r="AF180" s="39"/>
      <c r="AG180" s="39" t="s">
        <v>93</v>
      </c>
      <c r="AH180" s="40"/>
      <c r="AI180" s="38" t="s">
        <v>94</v>
      </c>
      <c r="AJ180" s="39" t="s">
        <v>94</v>
      </c>
      <c r="AK180" s="38"/>
      <c r="AL180" s="40"/>
      <c r="AM180" s="38"/>
      <c r="AN180" s="39"/>
      <c r="AO180" s="39" t="s">
        <v>105</v>
      </c>
      <c r="AP180" s="39" t="s">
        <v>106</v>
      </c>
      <c r="AQ180" s="40" t="s">
        <v>106</v>
      </c>
      <c r="AR180" s="39" t="n">
        <v>1</v>
      </c>
      <c r="AS180" s="39"/>
      <c r="AT180" s="39"/>
      <c r="AU180" s="39"/>
      <c r="AV180" s="38" t="n">
        <v>1</v>
      </c>
      <c r="AW180" s="40" t="n">
        <v>0</v>
      </c>
      <c r="AX180" s="38" t="n">
        <v>4</v>
      </c>
      <c r="AY180" s="39" t="s">
        <v>102</v>
      </c>
      <c r="AZ180" s="40" t="s">
        <v>97</v>
      </c>
      <c r="BA180" s="43" t="n">
        <v>4.51999999999999957</v>
      </c>
      <c r="BB180" s="43">
        <f>BA180/AR180</f>
        <v>4.51999999999999957</v>
      </c>
      <c r="BC180" s="39" t="s">
        <v>93</v>
      </c>
      <c r="BD180" s="40" t="n">
        <v>7</v>
      </c>
      <c r="BE180" s="38"/>
      <c r="BF180" s="39"/>
      <c r="BG180" s="40"/>
      <c r="BH180" s="38"/>
      <c r="BI180" s="39"/>
      <c r="BJ180" s="40"/>
      <c r="BK180" s="39"/>
      <c r="BL180" s="40"/>
    </row>
    <row r="181" spans="1:64">
      <c r="A181" s="37" t="s">
        <v>348</v>
      </c>
      <c r="B181" s="38">
        <f>IF(OR(M181="Five"),3,0)+IF(OR(M181="Not Disclosed"),1.5,0)+IF(OR(M181="Nine",M181="Fourteen",M181="See Note",M181="Cooperative"),1,0)+IF(OR(N181="Yes"),2,0)+IF(OR(N181="Not Disclosed"),1.5,0)+IF(OR(N181="Owned"),1,0)</f>
        <v>3</v>
      </c>
      <c r="C181" s="39">
        <f>COUNTIF(P181:S181,"Yes")+(0.5*COUNTIF(P181:S181,""))+(0.5*COUNTIF(P181:S181,"See Note"))+(3*COUNTIF(O181,"Yes"))</f>
        <v>1</v>
      </c>
      <c r="D181" s="40">
        <f>(3*COUNTIF(T181,"No"))+COUNTIF(U181:V181,"No")</f>
        <v>0</v>
      </c>
      <c r="E181" s="39">
        <f>COUNTIF(Y181,"No")+COUNTIF(Z181,"No")+(0.5*COUNTIF(Z181,"See Note"))+(3*COUNTIF(AA181,"No"))+COUNTIF(AI181,"Yes")+(0.5*COUNTIF(AI181,"Some"))+COUNTIF(AJ181,"Yes")+(0.5*COUNTIF(AJ181,"Some"))</f>
        <v>0</v>
      </c>
      <c r="F181" s="39">
        <f>(IF(OR(AN181="MPPE-128",AN181="Blowfish-64"),1,(IF(OR(AN181="See Note",AN181="Blowfish-128"),0.5,IF(OR(AN181="AES-128",AN181="AES-160",AN181="AES-192",AN181="AES-256"),0,0)))+(IF(OR(AO181="MPPE-128",AO181="Blowfish-64"),2,(IF(OR(AO181="See Note",AO181="Blowfish-128",AO181=""),1,IF(OR(AO181="AES-128",AO181="AES-160",AO181="AES-192",AO181="AES-256"),0,0)))))))+IF(OR(AP181="MS-CHAPv2",AP181="RSA-RC4",AP181="RSA-1024"),1,IF(OR(AP181="See Note",AP181=""),0.5,IF(OR(AP181="RSA-4096",AP181="RSA-2048",AP181="DH-2048",AP181="CA-4096"),0,0)))+IF(OR(AQ181="MS-CHAPv2",AQ181="RSA-RC4",AQ181="RSA-1024"),2,IF(OR(AQ181="See Note",AQ181=""),1,IF(OR(AQ181="RSA-4096",AQ181="RSA-2048",AQ181="DH-2048"),0,0)))</f>
        <v>0</v>
      </c>
      <c r="G181" s="39">
        <f>IF(AR181&lt;3,2,0)+IF(AS181&lt;10,1,IF(AS181="",1,0))+IF(AT181&lt;3,2,IF(AT181&lt;10,1,IF(AT181="",1,0)))</f>
        <v>0</v>
      </c>
      <c r="H181" s="38">
        <f>IF(AV181=0,0,IF(AV181&lt;5,1,IF(AV181&lt;10,2,3)))+IF(AW181=0,0,IF(AW181&lt;3,1,IF(AW181&lt;10,2,3)))+IF(AX181=0,0,IF(AX181&lt;5,1,IF(AX181&lt;10,2,3)))+IF(AY181="A",0,IF(AY181="A+",0,IF(AY181="B",1,5)))+IF(AZ181="Self",0,IF(AZ181="CloudFlare",2,IF(AZ181="Incapsula",2,3)))</f>
        <v>1</v>
      </c>
      <c r="I181" s="39">
        <f aca="1">IF(BA181&lt;PricePercentile33,0,IF(BA181&lt;PricePercentile66,1,2))+IF(BB181&lt;ConPricePercentile33,0,IF(BB181&lt;ConPricePercentile66,1,2))+IF(BC181="Free",0,IF(BC181="Yes",0,1))+IF(BD181="Free",0,IF(BD181&gt;29,0,IF(BD181&gt;13,1,IF(BD181&gt;6,2,3))))</f>
        <v>4</v>
      </c>
      <c r="J181" s="40">
        <f>IF(BE181="Yes",1,0)+IF(BF181="Yes",1,0)+IF(BG181="Yes",1,0)+IF(BH181="No",1,IF(BH181="",0,IF(BH181="Some",0.5,0)))+IF(BI181="No",1,IF(BI181="",0,IF(BI181="Some",0.5,0)))+IF(BJ181="No",1,IF(BJ181="",0,IF(BJ181="Some",0.5,0)))+IF(BK181="",0,1)+IF(BL181="",0,1)</f>
        <v>2</v>
      </c>
      <c r="K181" s="41"/>
      <c r="L181" s="42" t="s">
        <v>128</v>
      </c>
      <c r="M181" s="38" t="str">
        <f>IF(OR(L181="USA",L181="UK",L181="Canada",L181="Australia",L181="New Zealand"),"Five",(IF(OR(L181="Denmark",L181="France",L181="Netherlands",L181="Norway"),"Nine",IF(OR(L181="Belgium",L181="Germany",L181="Italy",L181="Spain",L181="Sweden"),"Fourteen",IF(L181="","Not Disclosed",IF(OR(L181="British Virgin Islands",L181="Gibraltar",L181="British Indian Ocean",L181="Barbados"),"See Note","No"))))))</f>
        <v>Five</v>
      </c>
      <c r="N181" s="40" t="s">
        <v>94</v>
      </c>
      <c r="O181" s="39" t="s">
        <v>94</v>
      </c>
      <c r="P181" s="40" t="s">
        <v>94</v>
      </c>
      <c r="Q181" s="38" t="s">
        <v>94</v>
      </c>
      <c r="R181" s="39" t="s">
        <v>93</v>
      </c>
      <c r="S181" s="39" t="s">
        <v>94</v>
      </c>
      <c r="T181" s="38" t="s">
        <v>93</v>
      </c>
      <c r="U181" s="39" t="s">
        <v>93</v>
      </c>
      <c r="V181" s="39" t="s">
        <v>93</v>
      </c>
      <c r="W181" s="39" t="s">
        <v>93</v>
      </c>
      <c r="X181" s="40" t="str">
        <f>IF(AND(NOT(M181="Five"),AA181="Yes",U181="Yes",OR(T181="Email",T181="Yes"),O181="No"),"Yes","No")</f>
        <v>No</v>
      </c>
      <c r="Y181" s="39" t="s">
        <v>93</v>
      </c>
      <c r="Z181" s="39" t="s">
        <v>93</v>
      </c>
      <c r="AA181" s="40" t="s">
        <v>93</v>
      </c>
      <c r="AB181" s="38" t="s">
        <v>93</v>
      </c>
      <c r="AC181" s="39" t="s">
        <v>93</v>
      </c>
      <c r="AD181" s="39"/>
      <c r="AE181" s="39" t="s">
        <v>93</v>
      </c>
      <c r="AF181" s="39" t="s">
        <v>93</v>
      </c>
      <c r="AG181" s="39"/>
      <c r="AH181" s="40"/>
      <c r="AI181" s="38"/>
      <c r="AJ181" s="39"/>
      <c r="AK181" s="38"/>
      <c r="AL181" s="40"/>
      <c r="AM181" s="38"/>
      <c r="AN181" s="39"/>
      <c r="AO181" s="39" t="s">
        <v>105</v>
      </c>
      <c r="AP181" s="39" t="s">
        <v>106</v>
      </c>
      <c r="AQ181" s="40" t="s">
        <v>106</v>
      </c>
      <c r="AR181" s="39" t="n">
        <v>25</v>
      </c>
      <c r="AS181" s="39" t="n">
        <v>50</v>
      </c>
      <c r="AT181" s="39" t="n">
        <v>339</v>
      </c>
      <c r="AU181" s="39"/>
      <c r="AV181" s="38" t="n">
        <v>0</v>
      </c>
      <c r="AW181" s="40" t="n">
        <v>0</v>
      </c>
      <c r="AX181" s="38" t="n">
        <v>1</v>
      </c>
      <c r="AY181" s="39" t="s">
        <v>102</v>
      </c>
      <c r="AZ181" s="40" t="s">
        <v>97</v>
      </c>
      <c r="BA181" s="43" t="n">
        <v>4.91000000000000014</v>
      </c>
      <c r="BB181" s="43">
        <f>BA181/AR181</f>
        <v>0.196400000000000006</v>
      </c>
      <c r="BC181" s="39" t="s">
        <v>93</v>
      </c>
      <c r="BD181" s="40" t="n">
        <v>3</v>
      </c>
      <c r="BE181" s="38"/>
      <c r="BF181" s="39"/>
      <c r="BG181" s="40" t="s">
        <v>93</v>
      </c>
      <c r="BH181" s="38" t="s">
        <v>93</v>
      </c>
      <c r="BI181" s="39" t="s">
        <v>93</v>
      </c>
      <c r="BJ181" s="40" t="s">
        <v>93</v>
      </c>
      <c r="BK181" s="39"/>
      <c r="BL181" s="40" t="s">
        <v>94</v>
      </c>
    </row>
    <row r="182" spans="1:64">
      <c r="A182" s="37" t="s">
        <v>349</v>
      </c>
      <c r="B182" s="38">
        <f>IF(OR(M182="Five"),3,0)+IF(OR(M182="Not Disclosed"),1.5,0)+IF(OR(M182="Nine",M182="Fourteen",M182="See Note",M182="Cooperative"),1,0)+IF(OR(N182="Yes"),2,0)+IF(OR(N182="Not Disclosed"),1.5,0)+IF(OR(N182="Owned"),1,0)</f>
        <v>5</v>
      </c>
      <c r="C182" s="39">
        <f>COUNTIF(P182:S182,"Yes")+(0.5*COUNTIF(P182:S182,""))+(0.5*COUNTIF(P182:S182,"See Note"))+(3*COUNTIF(O182,"Yes"))</f>
        <v>6</v>
      </c>
      <c r="D182" s="40">
        <f>(3*COUNTIF(T182,"No"))+COUNTIF(U182:V182,"No")</f>
        <v>5</v>
      </c>
      <c r="E182" s="39">
        <f>COUNTIF(Y182,"No")+COUNTIF(Z182,"No")+(0.5*COUNTIF(Z182,"See Note"))+(3*COUNTIF(AA182,"No"))+COUNTIF(AI182,"Yes")+(0.5*COUNTIF(AI182,"Some"))+COUNTIF(AJ182,"Yes")+(0.5*COUNTIF(AJ182,"Some"))</f>
        <v>2</v>
      </c>
      <c r="F182" s="39">
        <f>(IF(OR(AN182="MPPE-128",AN182="Blowfish-64"),1,(IF(OR(AN182="See Note",AN182="Blowfish-128"),0.5,IF(OR(AN182="AES-128",AN182="AES-160",AN182="AES-192",AN182="AES-256"),0,0)))+(IF(OR(AO182="MPPE-128",AO182="Blowfish-64"),2,(IF(OR(AO182="See Note",AO182="Blowfish-128",AO182=""),1,IF(OR(AO182="AES-128",AO182="AES-160",AO182="AES-192",AO182="AES-256"),0,0)))))))+IF(OR(AP182="MS-CHAPv2",AP182="RSA-RC4",AP182="RSA-1024"),1,IF(OR(AP182="See Note",AP182=""),0.5,IF(OR(AP182="RSA-4096",AP182="RSA-2048",AP182="DH-2048",AP182="CA-4096"),0,0)))+IF(OR(AQ182="MS-CHAPv2",AQ182="RSA-RC4",AQ182="RSA-1024"),2,IF(OR(AQ182="See Note",AQ182=""),1,IF(OR(AQ182="RSA-4096",AQ182="RSA-2048",AQ182="DH-2048"),0,0)))</f>
        <v>1.5</v>
      </c>
      <c r="G182" s="39">
        <f>IF(AR182&lt;3,2,0)+IF(AS182&lt;10,1,IF(AS182="",1,0))+IF(AT182&lt;3,2,IF(AT182&lt;10,1,IF(AT182="",1,0)))</f>
        <v>5</v>
      </c>
      <c r="H182" s="38">
        <f>IF(AV182=0,0,IF(AV182&lt;5,1,IF(AV182&lt;10,2,3)))+IF(AW182=0,0,IF(AW182&lt;3,1,IF(AW182&lt;10,2,3)))+IF(AX182=0,0,IF(AX182&lt;5,1,IF(AX182&lt;10,2,3)))+IF(AY182="A",0,IF(AY182="A+",0,IF(AY182="B",1,5)))+IF(AZ182="Self",0,IF(AZ182="CloudFlare",2,IF(AZ182="Incapsula",2,3)))</f>
        <v>6</v>
      </c>
      <c r="I182" s="39">
        <f aca="1">IF(BA182&lt;PricePercentile33,0,IF(BA182&lt;PricePercentile66,1,2))+IF(BB182&lt;ConPricePercentile33,0,IF(BB182&lt;ConPricePercentile66,1,2))+IF(BC182="Free",0,IF(BC182="Yes",0,1))+IF(BD182="Free",0,IF(BD182&gt;29,0,IF(BD182&gt;13,1,IF(BD182&gt;6,2,3))))</f>
        <v>4</v>
      </c>
      <c r="J182" s="40">
        <f>IF(BE182="Yes",1,0)+IF(BF182="Yes",1,0)+IF(BG182="Yes",1,0)+IF(BH182="No",1,IF(BH182="",0,IF(BH182="Some",0.5,0)))+IF(BI182="No",1,IF(BI182="",0,IF(BI182="Some",0.5,0)))+IF(BJ182="No",1,IF(BJ182="",0,IF(BJ182="Some",0.5,0)))+IF(BK182="",0,1)+IF(BL182="",0,1)</f>
        <v>3</v>
      </c>
      <c r="K182" s="41"/>
      <c r="L182" s="42" t="s">
        <v>92</v>
      </c>
      <c r="M182" s="38" t="str">
        <f>IF(OR(L182="USA",L182="UK",L182="Canada",L182="Australia",L182="New Zealand"),"Five",(IF(OR(L182="Denmark",L182="France",L182="Netherlands",L182="Norway"),"Nine",IF(OR(L182="Belgium",L182="Germany",L182="Italy",L182="Spain",L182="Sweden"),"Fourteen",IF(L182="","Not Disclosed",IF(OR(L182="British Virgin Islands",L182="Gibraltar",L182="British Indian Ocean",L182="Barbados"),"See Note","No"))))))</f>
        <v>Five</v>
      </c>
      <c r="N182" s="40" t="s">
        <v>93</v>
      </c>
      <c r="O182" s="39" t="s">
        <v>93</v>
      </c>
      <c r="P182" s="40"/>
      <c r="Q182" s="38" t="s">
        <v>93</v>
      </c>
      <c r="R182" s="39" t="s">
        <v>93</v>
      </c>
      <c r="S182" s="39"/>
      <c r="T182" s="38" t="s">
        <v>94</v>
      </c>
      <c r="U182" s="39" t="s">
        <v>94</v>
      </c>
      <c r="V182" s="39" t="s">
        <v>94</v>
      </c>
      <c r="W182" s="39" t="s">
        <v>94</v>
      </c>
      <c r="X182" s="40" t="str">
        <f>IF(AND(NOT(M182="Five"),AA182="Yes",U182="Yes",OR(T182="Email",T182="Yes"),O182="No"),"Yes","No")</f>
        <v>No</v>
      </c>
      <c r="Y182" s="39" t="s">
        <v>94</v>
      </c>
      <c r="Z182" s="39" t="s">
        <v>94</v>
      </c>
      <c r="AA182" s="40" t="s">
        <v>93</v>
      </c>
      <c r="AB182" s="38"/>
      <c r="AC182" s="39"/>
      <c r="AD182" s="39"/>
      <c r="AE182" s="39"/>
      <c r="AF182" s="39"/>
      <c r="AG182" s="39"/>
      <c r="AH182" s="40" t="s">
        <v>93</v>
      </c>
      <c r="AI182" s="38" t="s">
        <v>94</v>
      </c>
      <c r="AJ182" s="39"/>
      <c r="AK182" s="38"/>
      <c r="AL182" s="40"/>
      <c r="AM182" s="38"/>
      <c r="AN182" s="39"/>
      <c r="AO182" s="39" t="s">
        <v>105</v>
      </c>
      <c r="AP182" s="39"/>
      <c r="AQ182" s="40"/>
      <c r="AR182" s="39" t="n">
        <v>1</v>
      </c>
      <c r="AS182" s="39"/>
      <c r="AT182" s="39"/>
      <c r="AU182" s="39"/>
      <c r="AV182" s="38"/>
      <c r="AW182" s="40"/>
      <c r="AX182" s="38" t="n">
        <v>4</v>
      </c>
      <c r="AY182" s="39"/>
      <c r="AZ182" s="40" t="s">
        <v>97</v>
      </c>
      <c r="BA182" s="43" t="n">
        <v>5.83999999999999986</v>
      </c>
      <c r="BB182" s="43">
        <f>BA182/AR182</f>
        <v>5.83999999999999986</v>
      </c>
      <c r="BC182" s="39" t="s">
        <v>94</v>
      </c>
      <c r="BD182" s="40" t="n">
        <v>30</v>
      </c>
      <c r="BE182" s="38"/>
      <c r="BF182" s="39"/>
      <c r="BG182" s="40"/>
      <c r="BH182" s="38" t="s">
        <v>94</v>
      </c>
      <c r="BI182" s="39" t="s">
        <v>94</v>
      </c>
      <c r="BJ182" s="40" t="s">
        <v>94</v>
      </c>
      <c r="BK182" s="39"/>
      <c r="BL182" s="40"/>
    </row>
    <row r="183" spans="1:64">
      <c r="A183" s="37" t="s">
        <v>350</v>
      </c>
      <c r="B183" s="38">
        <f>IF(OR(M183="Five"),3,0)+IF(OR(M183="Not Disclosed"),1.5,0)+IF(OR(M183="Nine",M183="Fourteen",M183="See Note",M183="Cooperative"),1,0)+IF(OR(N183="Yes"),2,0)+IF(OR(N183="Not Disclosed"),1.5,0)+IF(OR(N183="Owned"),1,0)</f>
        <v>5</v>
      </c>
      <c r="C183" s="39">
        <f>COUNTIF(P183:S183,"Yes")+(0.5*COUNTIF(P183:S183,""))+(0.5*COUNTIF(P183:S183,"See Note"))+(3*COUNTIF(O183,"Yes"))</f>
        <v>3</v>
      </c>
      <c r="D183" s="40">
        <f>(3*COUNTIF(T183,"No"))+COUNTIF(U183:V183,"No")</f>
        <v>4</v>
      </c>
      <c r="E183" s="39">
        <f>COUNTIF(Y183,"No")+COUNTIF(Z183,"No")+(0.5*COUNTIF(Z183,"See Note"))+(3*COUNTIF(AA183,"No"))+COUNTIF(AI183,"Yes")+(0.5*COUNTIF(AI183,"Some"))+COUNTIF(AJ183,"Yes")+(0.5*COUNTIF(AJ183,"Some"))</f>
        <v>2.5</v>
      </c>
      <c r="F183" s="39">
        <f>(IF(OR(AN183="MPPE-128",AN183="Blowfish-64"),1,(IF(OR(AN183="See Note",AN183="Blowfish-128"),0.5,IF(OR(AN183="AES-128",AN183="AES-160",AN183="AES-192",AN183="AES-256"),0,0)))+(IF(OR(AO183="MPPE-128",AO183="Blowfish-64"),2,(IF(OR(AO183="See Note",AO183="Blowfish-128",AO183=""),1,IF(OR(AO183="AES-128",AO183="AES-160",AO183="AES-192",AO183="AES-256"),0,0)))))))+IF(OR(AP183="MS-CHAPv2",AP183="RSA-RC4",AP183="RSA-1024"),1,IF(OR(AP183="See Note",AP183=""),0.5,IF(OR(AP183="RSA-4096",AP183="RSA-2048",AP183="DH-2048",AP183="CA-4096"),0,0)))+IF(OR(AQ183="MS-CHAPv2",AQ183="RSA-RC4",AQ183="RSA-1024"),2,IF(OR(AQ183="See Note",AQ183=""),1,IF(OR(AQ183="RSA-4096",AQ183="RSA-2048",AQ183="DH-2048"),0,0)))</f>
        <v>2.5</v>
      </c>
      <c r="G183" s="39">
        <f>IF(AR183&lt;3,2,0)+IF(AS183&lt;10,1,IF(AS183="",1,0))+IF(AT183&lt;3,2,IF(AT183&lt;10,1,IF(AT183="",1,0)))</f>
        <v>0</v>
      </c>
      <c r="H183" s="38">
        <f>IF(AV183=0,0,IF(AV183&lt;5,1,IF(AV183&lt;10,2,3)))+IF(AW183=0,0,IF(AW183&lt;3,1,IF(AW183&lt;10,2,3)))+IF(AX183=0,0,IF(AX183&lt;5,1,IF(AX183&lt;10,2,3)))+IF(AY183="A",0,IF(AY183="A+",0,IF(AY183="B",1,5)))+IF(AZ183="Self",0,IF(AZ183="CloudFlare",2,IF(AZ183="Incapsula",2,3)))</f>
        <v>8</v>
      </c>
      <c r="I183" s="39">
        <f aca="1">IF(BA183&lt;PricePercentile33,0,IF(BA183&lt;PricePercentile66,1,2))+IF(BB183&lt;ConPricePercentile33,0,IF(BB183&lt;ConPricePercentile66,1,2))+IF(BC183="Free",0,IF(BC183="Yes",0,1))+IF(BD183="Free",0,IF(BD183&gt;29,0,IF(BD183&gt;13,1,IF(BD183&gt;6,2,3))))</f>
        <v>4</v>
      </c>
      <c r="J183" s="40">
        <f>IF(BE183="Yes",1,0)+IF(BF183="Yes",1,0)+IF(BG183="Yes",1,0)+IF(BH183="No",1,IF(BH183="",0,IF(BH183="Some",0.5,0)))+IF(BI183="No",1,IF(BI183="",0,IF(BI183="Some",0.5,0)))+IF(BJ183="No",1,IF(BJ183="",0,IF(BJ183="Some",0.5,0)))+IF(BK183="",0,1)+IF(BL183="",0,1)</f>
        <v>4</v>
      </c>
      <c r="K183" s="41"/>
      <c r="L183" s="42" t="s">
        <v>181</v>
      </c>
      <c r="M183" s="38" t="str">
        <f>IF(OR(L183="USA",L183="UK",L183="Canada",L183="Australia",L183="New Zealand"),"Five",(IF(OR(L183="Denmark",L183="France",L183="Netherlands",L183="Norway"),"Nine",IF(OR(L183="Belgium",L183="Germany",L183="Italy",L183="Spain",L183="Sweden"),"Fourteen",IF(L183="","Not Disclosed",IF(OR(L183="British Virgin Islands",L183="Gibraltar",L183="British Indian Ocean",L183="Barbados"),"See Note","No"))))))</f>
        <v>Five</v>
      </c>
      <c r="N183" s="40" t="s">
        <v>93</v>
      </c>
      <c r="O183" s="39"/>
      <c r="P183" s="40"/>
      <c r="Q183" s="38" t="s">
        <v>93</v>
      </c>
      <c r="R183" s="39" t="s">
        <v>93</v>
      </c>
      <c r="S183" s="39"/>
      <c r="T183" s="38" t="s">
        <v>94</v>
      </c>
      <c r="U183" s="39" t="s">
        <v>93</v>
      </c>
      <c r="V183" s="39" t="s">
        <v>94</v>
      </c>
      <c r="W183" s="39" t="s">
        <v>94</v>
      </c>
      <c r="X183" s="40" t="str">
        <f>IF(AND(NOT(M183="Five"),AA183="Yes",U183="Yes",OR(T183="Email",T183="Yes"),O183="No"),"Yes","No")</f>
        <v>No</v>
      </c>
      <c r="Y183" s="39" t="s">
        <v>94</v>
      </c>
      <c r="Z183" s="39" t="s">
        <v>94</v>
      </c>
      <c r="AA183" s="40" t="s">
        <v>93</v>
      </c>
      <c r="AB183" s="38"/>
      <c r="AC183" s="39" t="s">
        <v>93</v>
      </c>
      <c r="AD183" s="39"/>
      <c r="AE183" s="39"/>
      <c r="AF183" s="39"/>
      <c r="AG183" s="39"/>
      <c r="AH183" s="40"/>
      <c r="AI183" s="38" t="s">
        <v>94</v>
      </c>
      <c r="AJ183" s="39" t="s">
        <v>95</v>
      </c>
      <c r="AK183" s="38"/>
      <c r="AL183" s="40"/>
      <c r="AM183" s="38"/>
      <c r="AN183" s="39"/>
      <c r="AO183" s="39" t="s">
        <v>101</v>
      </c>
      <c r="AP183" s="39"/>
      <c r="AQ183" s="40"/>
      <c r="AR183" s="39" t="n">
        <v>5</v>
      </c>
      <c r="AS183" s="39" t="n">
        <v>45</v>
      </c>
      <c r="AT183" s="39" t="n">
        <v>100</v>
      </c>
      <c r="AU183" s="39"/>
      <c r="AV183" s="38" t="n">
        <v>5</v>
      </c>
      <c r="AW183" s="40" t="n">
        <v>2</v>
      </c>
      <c r="AX183" s="38" t="n">
        <v>10</v>
      </c>
      <c r="AY183" s="39" t="s">
        <v>96</v>
      </c>
      <c r="AZ183" s="40" t="s">
        <v>132</v>
      </c>
      <c r="BA183" s="43" t="n">
        <v>4.95000000000000018</v>
      </c>
      <c r="BB183" s="43">
        <f>BA183/AR183</f>
        <v>0.990000000000000036</v>
      </c>
      <c r="BC183" s="39" t="s">
        <v>93</v>
      </c>
      <c r="BD183" s="40" t="n">
        <v>3</v>
      </c>
      <c r="BE183" s="38"/>
      <c r="BF183" s="39"/>
      <c r="BG183" s="40"/>
      <c r="BH183" s="38" t="s">
        <v>94</v>
      </c>
      <c r="BI183" s="39" t="s">
        <v>94</v>
      </c>
      <c r="BJ183" s="40" t="s">
        <v>94</v>
      </c>
      <c r="BK183" s="39"/>
      <c r="BL183" s="40" t="s">
        <v>94</v>
      </c>
    </row>
    <row r="184" spans="1:64">
      <c r="A184" s="37" t="s">
        <v>351</v>
      </c>
      <c r="B184" s="38">
        <f>IF(OR(M184="Five"),3,0)+IF(OR(M184="Not Disclosed"),1.5,0)+IF(OR(M184="Nine",M184="Fourteen",M184="See Note",M184="Cooperative"),1,0)+IF(OR(N184="Yes"),2,0)+IF(OR(N184="Not Disclosed"),1.5,0)+IF(OR(N184="Owned"),1,0)</f>
        <v>1</v>
      </c>
      <c r="C184" s="39">
        <f>COUNTIF(P184:S184,"Yes")+(0.5*COUNTIF(P184:S184,""))+(0.5*COUNTIF(P184:S184,"See Note"))+(3*COUNTIF(O184,"Yes"))</f>
        <v>2</v>
      </c>
      <c r="D184" s="40">
        <f>(3*COUNTIF(T184,"No"))+COUNTIF(U184:V184,"No")</f>
        <v>1</v>
      </c>
      <c r="E184" s="39">
        <f>COUNTIF(Y184,"No")+COUNTIF(Z184,"No")+(0.5*COUNTIF(Z184,"See Note"))+(3*COUNTIF(AA184,"No"))+COUNTIF(AI184,"Yes")+(0.5*COUNTIF(AI184,"Some"))+COUNTIF(AJ184,"Yes")+(0.5*COUNTIF(AJ184,"Some"))</f>
        <v>5</v>
      </c>
      <c r="F184" s="39">
        <f>(IF(OR(AN184="MPPE-128",AN184="Blowfish-64"),1,(IF(OR(AN184="See Note",AN184="Blowfish-128"),0.5,IF(OR(AN184="AES-128",AN184="AES-160",AN184="AES-192",AN184="AES-256"),0,0)))+(IF(OR(AO184="MPPE-128",AO184="Blowfish-64"),2,(IF(OR(AO184="See Note",AO184="Blowfish-128",AO184=""),1,IF(OR(AO184="AES-128",AO184="AES-160",AO184="AES-192",AO184="AES-256"),0,0)))))))+IF(OR(AP184="MS-CHAPv2",AP184="RSA-RC4",AP184="RSA-1024"),1,IF(OR(AP184="See Note",AP184=""),0.5,IF(OR(AP184="RSA-4096",AP184="RSA-2048",AP184="DH-2048",AP184="CA-4096"),0,0)))+IF(OR(AQ184="MS-CHAPv2",AQ184="RSA-RC4",AQ184="RSA-1024"),2,IF(OR(AQ184="See Note",AQ184=""),1,IF(OR(AQ184="RSA-4096",AQ184="RSA-2048",AQ184="DH-2048"),0,0)))</f>
        <v>2.5</v>
      </c>
      <c r="G184" s="39">
        <f>IF(AR184&lt;3,2,0)+IF(AS184&lt;10,1,IF(AS184="",1,0))+IF(AT184&lt;3,2,IF(AT184&lt;10,1,IF(AT184="",1,0)))</f>
        <v>2</v>
      </c>
      <c r="H184" s="38">
        <f>IF(AV184=0,0,IF(AV184&lt;5,1,IF(AV184&lt;10,2,3)))+IF(AW184=0,0,IF(AW184&lt;3,1,IF(AW184&lt;10,2,3)))+IF(AX184=0,0,IF(AX184&lt;5,1,IF(AX184&lt;10,2,3)))+IF(AY184="A",0,IF(AY184="A+",0,IF(AY184="B",1,5)))+IF(AZ184="Self",0,IF(AZ184="CloudFlare",2,IF(AZ184="Incapsula",2,3)))</f>
        <v>7</v>
      </c>
      <c r="I184" s="39">
        <f aca="1">IF(BA184&lt;PricePercentile33,0,IF(BA184&lt;PricePercentile66,1,2))+IF(BB184&lt;ConPricePercentile33,0,IF(BB184&lt;ConPricePercentile66,1,2))+IF(BC184="Free",0,IF(BC184="Yes",0,1))+IF(BD184="Free",0,IF(BD184&gt;29,0,IF(BD184&gt;13,1,IF(BD184&gt;6,2,3))))</f>
        <v>4</v>
      </c>
      <c r="J184" s="40">
        <f>IF(BE184="Yes",1,0)+IF(BF184="Yes",1,0)+IF(BG184="Yes",1,0)+IF(BH184="No",1,IF(BH184="",0,IF(BH184="Some",0.5,0)))+IF(BI184="No",1,IF(BI184="",0,IF(BI184="Some",0.5,0)))+IF(BJ184="No",1,IF(BJ184="",0,IF(BJ184="Some",0.5,0)))+IF(BK184="",0,1)+IF(BL184="",0,1)</f>
        <v>4.5</v>
      </c>
      <c r="K184" s="41"/>
      <c r="L184" s="42" t="s">
        <v>121</v>
      </c>
      <c r="M184" s="38" t="str">
        <f>IF(OR(L184="USA",L184="UK",L184="Canada",L184="Australia",L184="New Zealand"),"Five",(IF(OR(L184="Denmark",L184="France",L184="Netherlands",L184="Norway"),"Nine",IF(OR(L184="Belgium",L184="Germany",L184="Italy",L184="Spain",L184="Sweden"),"Fourteen",IF(L184="","Not Disclosed",IF(OR(L184="British Virgin Islands",L184="Gibraltar",L184="British Indian Ocean",L184="Barbados"),"See Note","No"))))))</f>
        <v>Fourteen</v>
      </c>
      <c r="N184" s="40" t="s">
        <v>94</v>
      </c>
      <c r="O184" s="39" t="s">
        <v>94</v>
      </c>
      <c r="P184" s="40"/>
      <c r="Q184" s="38"/>
      <c r="R184" s="39" t="s">
        <v>93</v>
      </c>
      <c r="S184" s="39" t="s">
        <v>94</v>
      </c>
      <c r="T184" s="38" t="s">
        <v>100</v>
      </c>
      <c r="U184" s="39" t="s">
        <v>94</v>
      </c>
      <c r="V184" s="39" t="s">
        <v>93</v>
      </c>
      <c r="W184" s="39" t="s">
        <v>94</v>
      </c>
      <c r="X184" s="40" t="str">
        <f>IF(AND(NOT(M184="Five"),AA184="Yes",U184="Yes",OR(T184="Email",T184="Yes"),O184="No"),"Yes","No")</f>
        <v>No</v>
      </c>
      <c r="Y184" s="39" t="s">
        <v>94</v>
      </c>
      <c r="Z184" s="39" t="s">
        <v>94</v>
      </c>
      <c r="AA184" s="40" t="s">
        <v>94</v>
      </c>
      <c r="AB184" s="38"/>
      <c r="AC184" s="39"/>
      <c r="AD184" s="39"/>
      <c r="AE184" s="39"/>
      <c r="AF184" s="39"/>
      <c r="AG184" s="39"/>
      <c r="AH184" s="40"/>
      <c r="AI184" s="38"/>
      <c r="AJ184" s="39"/>
      <c r="AK184" s="38"/>
      <c r="AL184" s="40"/>
      <c r="AM184" s="38"/>
      <c r="AN184" s="39"/>
      <c r="AO184" s="39"/>
      <c r="AP184" s="39"/>
      <c r="AQ184" s="40"/>
      <c r="AR184" s="39" t="n">
        <v>1</v>
      </c>
      <c r="AS184" s="39" t="n">
        <v>12</v>
      </c>
      <c r="AT184" s="39" t="n">
        <v>19</v>
      </c>
      <c r="AU184" s="39"/>
      <c r="AV184" s="38" t="n">
        <v>7</v>
      </c>
      <c r="AW184" s="40" t="n">
        <v>1</v>
      </c>
      <c r="AX184" s="38" t="n">
        <v>7</v>
      </c>
      <c r="AY184" s="39" t="s">
        <v>96</v>
      </c>
      <c r="AZ184" s="40" t="s">
        <v>132</v>
      </c>
      <c r="BA184" s="43" t="n">
        <v>6.49000000000000021</v>
      </c>
      <c r="BB184" s="43">
        <f>BA184/AR184</f>
        <v>6.49000000000000021</v>
      </c>
      <c r="BC184" s="39" t="s">
        <v>93</v>
      </c>
      <c r="BD184" s="40" t="n">
        <v>14</v>
      </c>
      <c r="BE184" s="38"/>
      <c r="BF184" s="39" t="s">
        <v>93</v>
      </c>
      <c r="BG184" s="40" t="s">
        <v>93</v>
      </c>
      <c r="BH184" s="38" t="s">
        <v>95</v>
      </c>
      <c r="BI184" s="39" t="s">
        <v>94</v>
      </c>
      <c r="BJ184" s="40" t="s">
        <v>94</v>
      </c>
      <c r="BK184" s="39"/>
      <c r="BL184" s="40"/>
    </row>
    <row r="185" spans="1:64">
      <c r="A185" s="37" t="s">
        <v>352</v>
      </c>
      <c r="B185" s="38">
        <f>IF(OR(M185="Five"),3,0)+IF(OR(M185="Not Disclosed"),1.5,0)+IF(OR(M185="Nine",M185="Fourteen",M185="See Note",M185="Cooperative"),1,0)+IF(OR(N185="Yes"),2,0)+IF(OR(N185="Not Disclosed"),1.5,0)+IF(OR(N185="Owned"),1,0)</f>
        <v>5</v>
      </c>
      <c r="C185" s="39">
        <f>COUNTIF(P185:S185,"Yes")+(0.5*COUNTIF(P185:S185,""))+(0.5*COUNTIF(P185:S185,"See Note"))+(3*COUNTIF(O185,"Yes"))</f>
        <v>1</v>
      </c>
      <c r="D185" s="40">
        <f>(3*COUNTIF(T185,"No"))+COUNTIF(U185:V185,"No")</f>
        <v>2</v>
      </c>
      <c r="E185" s="39">
        <f>COUNTIF(Y185,"No")+COUNTIF(Z185,"No")+(0.5*COUNTIF(Z185,"See Note"))+(3*COUNTIF(AA185,"No"))+COUNTIF(AI185,"Yes")+(0.5*COUNTIF(AI185,"Some"))+COUNTIF(AJ185,"Yes")+(0.5*COUNTIF(AJ185,"Some"))</f>
        <v>2.5</v>
      </c>
      <c r="F185" s="39">
        <f>(IF(OR(AN185="MPPE-128",AN185="Blowfish-64"),1,(IF(OR(AN185="See Note",AN185="Blowfish-128"),0.5,IF(OR(AN185="AES-128",AN185="AES-160",AN185="AES-192",AN185="AES-256"),0,0)))+(IF(OR(AO185="MPPE-128",AO185="Blowfish-64"),2,(IF(OR(AO185="See Note",AO185="Blowfish-128",AO185=""),1,IF(OR(AO185="AES-128",AO185="AES-160",AO185="AES-192",AO185="AES-256"),0,0)))))))+IF(OR(AP185="MS-CHAPv2",AP185="RSA-RC4",AP185="RSA-1024"),1,IF(OR(AP185="See Note",AP185=""),0.5,IF(OR(AP185="RSA-4096",AP185="RSA-2048",AP185="DH-2048",AP185="CA-4096"),0,0)))+IF(OR(AQ185="MS-CHAPv2",AQ185="RSA-RC4",AQ185="RSA-1024"),2,IF(OR(AQ185="See Note",AQ185=""),1,IF(OR(AQ185="RSA-4096",AQ185="RSA-2048",AQ185="DH-2048"),0,0)))</f>
        <v>1.5</v>
      </c>
      <c r="G185" s="39">
        <f>IF(AR185&lt;3,2,0)+IF(AS185&lt;10,1,IF(AS185="",1,0))+IF(AT185&lt;3,2,IF(AT185&lt;10,1,IF(AT185="",1,0)))</f>
        <v>0</v>
      </c>
      <c r="H185" s="38">
        <f>IF(AV185=0,0,IF(AV185&lt;5,1,IF(AV185&lt;10,2,3)))+IF(AW185=0,0,IF(AW185&lt;3,1,IF(AW185&lt;10,2,3)))+IF(AX185=0,0,IF(AX185&lt;5,1,IF(AX185&lt;10,2,3)))+IF(AY185="A",0,IF(AY185="A+",0,IF(AY185="B",1,5)))+IF(AZ185="Self",0,IF(AZ185="CloudFlare",2,IF(AZ185="Incapsula",2,3)))</f>
        <v>2</v>
      </c>
      <c r="I185" s="39">
        <f aca="1">IF(BA185&lt;PricePercentile33,0,IF(BA185&lt;PricePercentile66,1,2))+IF(BB185&lt;ConPricePercentile33,0,IF(BB185&lt;ConPricePercentile66,1,2))+IF(BC185="Free",0,IF(BC185="Yes",0,1))+IF(BD185="Free",0,IF(BD185&gt;29,0,IF(BD185&gt;13,1,IF(BD185&gt;6,2,3))))</f>
        <v>2</v>
      </c>
      <c r="J185" s="40">
        <f>IF(BE185="Yes",1,0)+IF(BF185="Yes",1,0)+IF(BG185="Yes",1,0)+IF(BH185="No",1,IF(BH185="",0,IF(BH185="Some",0.5,0)))+IF(BI185="No",1,IF(BI185="",0,IF(BI185="Some",0.5,0)))+IF(BJ185="No",1,IF(BJ185="",0,IF(BJ185="Some",0.5,0)))+IF(BK185="",0,1)+IF(BL185="",0,1)</f>
        <v>2.5</v>
      </c>
      <c r="K185" s="41"/>
      <c r="L185" s="42" t="s">
        <v>181</v>
      </c>
      <c r="M185" s="38" t="str">
        <f>IF(OR(L185="USA",L185="UK",L185="Canada",L185="Australia",L185="New Zealand"),"Five",(IF(OR(L185="Denmark",L185="France",L185="Netherlands",L185="Norway"),"Nine",IF(OR(L185="Belgium",L185="Germany",L185="Italy",L185="Spain",L185="Sweden"),"Fourteen",IF(L185="","Not Disclosed",IF(OR(L185="British Virgin Islands",L185="Gibraltar",L185="British Indian Ocean",L185="Barbados"),"See Note","No"))))))</f>
        <v>Five</v>
      </c>
      <c r="N185" s="40" t="s">
        <v>93</v>
      </c>
      <c r="O185" s="39" t="s">
        <v>94</v>
      </c>
      <c r="P185" s="40" t="s">
        <v>94</v>
      </c>
      <c r="Q185" s="38" t="s">
        <v>94</v>
      </c>
      <c r="R185" s="39" t="s">
        <v>93</v>
      </c>
      <c r="S185" s="39" t="s">
        <v>94</v>
      </c>
      <c r="T185" s="38" t="s">
        <v>100</v>
      </c>
      <c r="U185" s="39" t="s">
        <v>94</v>
      </c>
      <c r="V185" s="39" t="s">
        <v>94</v>
      </c>
      <c r="W185" s="39" t="s">
        <v>93</v>
      </c>
      <c r="X185" s="40" t="str">
        <f>IF(AND(NOT(M185="Five"),AA185="Yes",U185="Yes",OR(T185="Email",T185="Yes"),O185="No"),"Yes","No")</f>
        <v>No</v>
      </c>
      <c r="Y185" s="39" t="s">
        <v>94</v>
      </c>
      <c r="Z185" s="39" t="s">
        <v>94</v>
      </c>
      <c r="AA185" s="40" t="s">
        <v>93</v>
      </c>
      <c r="AB185" s="38"/>
      <c r="AC185" s="39" t="s">
        <v>93</v>
      </c>
      <c r="AD185" s="39"/>
      <c r="AE185" s="39"/>
      <c r="AF185" s="39"/>
      <c r="AG185" s="39"/>
      <c r="AH185" s="40"/>
      <c r="AI185" s="38"/>
      <c r="AJ185" s="39" t="s">
        <v>95</v>
      </c>
      <c r="AK185" s="38"/>
      <c r="AL185" s="40"/>
      <c r="AM185" s="38" t="s">
        <v>124</v>
      </c>
      <c r="AN185" s="39" t="s">
        <v>116</v>
      </c>
      <c r="AO185" s="39" t="s">
        <v>105</v>
      </c>
      <c r="AP185" s="39"/>
      <c r="AQ185" s="40"/>
      <c r="AR185" s="39" t="n">
        <v>5</v>
      </c>
      <c r="AS185" s="39" t="n">
        <v>13</v>
      </c>
      <c r="AT185" s="39" t="n">
        <v>20</v>
      </c>
      <c r="AU185" s="39" t="s">
        <v>93</v>
      </c>
      <c r="AV185" s="38" t="n">
        <v>3</v>
      </c>
      <c r="AW185" s="40" t="n">
        <v>2</v>
      </c>
      <c r="AX185" s="38" t="n">
        <v>0</v>
      </c>
      <c r="AY185" s="39" t="s">
        <v>102</v>
      </c>
      <c r="AZ185" s="40" t="s">
        <v>97</v>
      </c>
      <c r="BA185" s="43" t="n">
        <v>3.99000000000000021</v>
      </c>
      <c r="BB185" s="43">
        <f>BA185/AR185</f>
        <v>0.798000000000000043</v>
      </c>
      <c r="BC185" s="39" t="s">
        <v>93</v>
      </c>
      <c r="BD185" s="40" t="n">
        <v>7</v>
      </c>
      <c r="BE185" s="38" t="s">
        <v>93</v>
      </c>
      <c r="BF185" s="39"/>
      <c r="BG185" s="40"/>
      <c r="BH185" s="38" t="s">
        <v>95</v>
      </c>
      <c r="BI185" s="39" t="s">
        <v>93</v>
      </c>
      <c r="BJ185" s="40" t="s">
        <v>93</v>
      </c>
      <c r="BK185" s="39"/>
      <c r="BL185" s="40" t="s">
        <v>94</v>
      </c>
    </row>
    <row r="186" spans="1:64">
      <c r="A186" s="37" t="s">
        <v>353</v>
      </c>
      <c r="B186" s="38">
        <f>IF(OR(M186="Five"),3,0)+IF(OR(M186="Not Disclosed"),1.5,0)+IF(OR(M186="Nine",M186="Fourteen",M186="See Note",M186="Cooperative"),1,0)+IF(OR(N186="Yes"),2,0)+IF(OR(N186="Not Disclosed"),1.5,0)+IF(OR(N186="Owned"),1,0)</f>
        <v>0</v>
      </c>
      <c r="C186" s="39">
        <f>COUNTIF(P186:S186,"Yes")+(0.5*COUNTIF(P186:S186,""))+(0.5*COUNTIF(P186:S186,"See Note"))+(3*COUNTIF(O186,"Yes"))</f>
        <v>2</v>
      </c>
      <c r="D186" s="40">
        <f>(3*COUNTIF(T186,"No"))+COUNTIF(U186:V186,"No")</f>
        <v>0</v>
      </c>
      <c r="E186" s="39">
        <f>COUNTIF(Y186,"No")+COUNTIF(Z186,"No")+(0.5*COUNTIF(Z186,"See Note"))+(3*COUNTIF(AA186,"No"))+COUNTIF(AI186,"Yes")+(0.5*COUNTIF(AI186,"Some"))+COUNTIF(AJ186,"Yes")+(0.5*COUNTIF(AJ186,"Some"))</f>
        <v>1</v>
      </c>
      <c r="F186" s="39">
        <f>(IF(OR(AN186="MPPE-128",AN186="Blowfish-64"),1,(IF(OR(AN186="See Note",AN186="Blowfish-128"),0.5,IF(OR(AN186="AES-128",AN186="AES-160",AN186="AES-192",AN186="AES-256"),0,0)))+(IF(OR(AO186="MPPE-128",AO186="Blowfish-64"),2,(IF(OR(AO186="See Note",AO186="Blowfish-128",AO186=""),1,IF(OR(AO186="AES-128",AO186="AES-160",AO186="AES-192",AO186="AES-256"),0,0)))))))+IF(OR(AP186="MS-CHAPv2",AP186="RSA-RC4",AP186="RSA-1024"),1,IF(OR(AP186="See Note",AP186=""),0.5,IF(OR(AP186="RSA-4096",AP186="RSA-2048",AP186="DH-2048",AP186="CA-4096"),0,0)))+IF(OR(AQ186="MS-CHAPv2",AQ186="RSA-RC4",AQ186="RSA-1024"),2,IF(OR(AQ186="See Note",AQ186=""),1,IF(OR(AQ186="RSA-4096",AQ186="RSA-2048",AQ186="DH-2048"),0,0)))</f>
        <v>0</v>
      </c>
      <c r="G186" s="39">
        <f>IF(AR186&lt;3,2,0)+IF(AS186&lt;10,1,IF(AS186="",1,0))+IF(AT186&lt;3,2,IF(AT186&lt;10,1,IF(AT186="",1,0)))</f>
        <v>2</v>
      </c>
      <c r="H186" s="38">
        <f>IF(AV186=0,0,IF(AV186&lt;5,1,IF(AV186&lt;10,2,3)))+IF(AW186=0,0,IF(AW186&lt;3,1,IF(AW186&lt;10,2,3)))+IF(AX186=0,0,IF(AX186&lt;5,1,IF(AX186&lt;10,2,3)))+IF(AY186="A",0,IF(AY186="A+",0,IF(AY186="B",1,5)))+IF(AZ186="Self",0,IF(AZ186="CloudFlare",2,IF(AZ186="Incapsula",2,3)))</f>
        <v>2</v>
      </c>
      <c r="I186" s="39">
        <f aca="1">IF(BA186&lt;PricePercentile33,0,IF(BA186&lt;PricePercentile66,1,2))+IF(BB186&lt;ConPricePercentile33,0,IF(BB186&lt;ConPricePercentile66,1,2))+IF(BC186="Free",0,IF(BC186="Yes",0,1))+IF(BD186="Free",0,IF(BD186&gt;29,0,IF(BD186&gt;13,1,IF(BD186&gt;6,2,3))))</f>
        <v>6</v>
      </c>
      <c r="J186" s="40">
        <f>IF(BE186="Yes",1,0)+IF(BF186="Yes",1,0)+IF(BG186="Yes",1,0)+IF(BH186="No",1,IF(BH186="",0,IF(BH186="Some",0.5,0)))+IF(BI186="No",1,IF(BI186="",0,IF(BI186="Some",0.5,0)))+IF(BJ186="No",1,IF(BJ186="",0,IF(BJ186="Some",0.5,0)))+IF(BK186="",0,1)+IF(BL186="",0,1)</f>
        <v>5</v>
      </c>
      <c r="K186" s="41"/>
      <c r="L186" s="42" t="s">
        <v>209</v>
      </c>
      <c r="M186" s="38" t="str">
        <f>IF(OR(L186="USA",L186="UK",L186="Canada",L186="Australia",L186="New Zealand"),"Five",(IF(OR(L186="Denmark",L186="France",L186="Netherlands",L186="Norway"),"Nine",IF(OR(L186="Belgium",L186="Germany",L186="Italy",L186="Spain",L186="Sweden"),"Fourteen",IF(L186="","Not Disclosed",IF(OR(L186="British Virgin Islands",L186="Gibraltar",L186="British Indian Ocean",L186="Barbados"),"See Note","No"))))))</f>
        <v>No</v>
      </c>
      <c r="N186" s="40" t="s">
        <v>94</v>
      </c>
      <c r="O186" s="39"/>
      <c r="P186" s="40"/>
      <c r="Q186" s="38"/>
      <c r="R186" s="39"/>
      <c r="S186" s="39"/>
      <c r="T186" s="38" t="s">
        <v>100</v>
      </c>
      <c r="U186" s="39" t="s">
        <v>93</v>
      </c>
      <c r="V186" s="39" t="s">
        <v>93</v>
      </c>
      <c r="W186" s="39" t="s">
        <v>93</v>
      </c>
      <c r="X186" s="40" t="str">
        <f>IF(AND(NOT(M186="Five"),AA186="Yes",U186="Yes",OR(T186="Email",T186="Yes"),O186="No"),"Yes","No")</f>
        <v>No</v>
      </c>
      <c r="Y186" s="39" t="s">
        <v>93</v>
      </c>
      <c r="Z186" s="39" t="s">
        <v>94</v>
      </c>
      <c r="AA186" s="40" t="s">
        <v>93</v>
      </c>
      <c r="AB186" s="38" t="s">
        <v>93</v>
      </c>
      <c r="AC186" s="39" t="s">
        <v>93</v>
      </c>
      <c r="AD186" s="39"/>
      <c r="AE186" s="39"/>
      <c r="AF186" s="39"/>
      <c r="AG186" s="39"/>
      <c r="AH186" s="40"/>
      <c r="AI186" s="38"/>
      <c r="AJ186" s="39" t="s">
        <v>94</v>
      </c>
      <c r="AK186" s="38" t="n">
        <v>55.8900000000000006</v>
      </c>
      <c r="AL186" s="40" t="n">
        <v>10.5</v>
      </c>
      <c r="AM186" s="38"/>
      <c r="AN186" s="39" t="s">
        <v>105</v>
      </c>
      <c r="AO186" s="39" t="s">
        <v>105</v>
      </c>
      <c r="AP186" s="39" t="s">
        <v>106</v>
      </c>
      <c r="AQ186" s="40" t="s">
        <v>106</v>
      </c>
      <c r="AR186" s="39" t="n">
        <v>5</v>
      </c>
      <c r="AS186" s="39" t="n">
        <v>49</v>
      </c>
      <c r="AT186" s="39"/>
      <c r="AU186" s="39" t="s">
        <v>93</v>
      </c>
      <c r="AV186" s="38" t="n">
        <v>0</v>
      </c>
      <c r="AW186" s="40" t="n">
        <v>0</v>
      </c>
      <c r="AX186" s="38" t="n">
        <v>0</v>
      </c>
      <c r="AY186" s="39" t="s">
        <v>96</v>
      </c>
      <c r="AZ186" s="40" t="s">
        <v>132</v>
      </c>
      <c r="BA186" s="43" t="n">
        <v>10</v>
      </c>
      <c r="BB186" s="43">
        <f>BA186/AR186</f>
        <v>2</v>
      </c>
      <c r="BC186" s="39" t="s">
        <v>94</v>
      </c>
      <c r="BD186" s="40" t="n">
        <v>7</v>
      </c>
      <c r="BE186" s="38"/>
      <c r="BF186" s="39" t="s">
        <v>93</v>
      </c>
      <c r="BG186" s="40"/>
      <c r="BH186" s="38" t="s">
        <v>94</v>
      </c>
      <c r="BI186" s="39" t="s">
        <v>94</v>
      </c>
      <c r="BJ186" s="40" t="s">
        <v>94</v>
      </c>
      <c r="BK186" s="39"/>
      <c r="BL186" s="40" t="s">
        <v>94</v>
      </c>
    </row>
    <row r="187" spans="1:64">
      <c r="A187" s="62" t="s">
        <v>354</v>
      </c>
      <c r="B187" s="63">
        <f>IF(OR(M187="Five"),3,0)+IF(OR(M187="Not Disclosed"),1.5,0)+IF(OR(M187="Nine",M187="Fourteen",M187="See Note",M187="Cooperative"),1,0)+IF(OR(N187="Yes"),2,0)+IF(OR(N187="Not Disclosed"),1.5,0)+IF(OR(N187="Owned"),1,0)</f>
        <v>2</v>
      </c>
      <c r="C187" s="64">
        <f>COUNTIF(P187:S187,"Yes")+(0.5*COUNTIF(P187:S187,""))+(0.5*COUNTIF(P187:S187,"See Note"))+(3*COUNTIF(O187,"Yes"))</f>
        <v>2</v>
      </c>
      <c r="D187" s="65">
        <f>(3*COUNTIF(T187,"No"))+COUNTIF(U187:V187,"No")</f>
        <v>2</v>
      </c>
      <c r="E187" s="64">
        <f>COUNTIF(Y187,"No")+COUNTIF(Z187,"No")+(0.5*COUNTIF(Z187,"See Note"))+(3*COUNTIF(AA187,"No"))+COUNTIF(AI187,"Yes")+(0.5*COUNTIF(AI187,"Some"))+COUNTIF(AJ187,"Yes")+(0.5*COUNTIF(AJ187,"Some"))</f>
        <v>2</v>
      </c>
      <c r="F187" s="64">
        <f>(IF(OR(AN187="MPPE-128",AN187="Blowfish-64"),1,(IF(OR(AN187="See Note",AN187="Blowfish-128"),0.5,IF(OR(AN187="AES-128",AN187="AES-160",AN187="AES-192",AN187="AES-256"),0,0)))+(IF(OR(AO187="MPPE-128",AO187="Blowfish-64"),2,(IF(OR(AO187="See Note",AO187="Blowfish-128",AO187=""),1,IF(OR(AO187="AES-128",AO187="AES-160",AO187="AES-192",AO187="AES-256"),0,0)))))))+IF(OR(AP187="MS-CHAPv2",AP187="RSA-RC4",AP187="RSA-1024"),1,IF(OR(AP187="See Note",AP187=""),0.5,IF(OR(AP187="RSA-4096",AP187="RSA-2048",AP187="DH-2048",AP187="CA-4096"),0,0)))+IF(OR(AQ187="MS-CHAPv2",AQ187="RSA-RC4",AQ187="RSA-1024"),2,IF(OR(AQ187="See Note",AQ187=""),1,IF(OR(AQ187="RSA-4096",AQ187="RSA-2048",AQ187="DH-2048"),0,0)))</f>
        <v>1.5</v>
      </c>
      <c r="G187" s="64">
        <f>IF(AR187&lt;3,2,0)+IF(AS187&lt;10,1,IF(AS187="",1,0))+IF(AT187&lt;3,2,IF(AT187&lt;10,1,IF(AT187="",1,0)))</f>
        <v>2</v>
      </c>
      <c r="H187" s="63">
        <f>IF(AV187=0,0,IF(AV187&lt;5,1,IF(AV187&lt;10,2,3)))+IF(AW187=0,0,IF(AW187&lt;3,1,IF(AW187&lt;10,2,3)))+IF(AX187=0,0,IF(AX187&lt;5,1,IF(AX187&lt;10,2,3)))+IF(AY187="A",0,IF(AY187="A+",0,IF(AY187="B",1,5)))+IF(AZ187="Self",0,IF(AZ187="CloudFlare",2,IF(AZ187="Incapsula",2,3)))</f>
        <v>10</v>
      </c>
      <c r="I187" s="64">
        <f aca="1">IF(BA187&lt;PricePercentile33,0,IF(BA187&lt;PricePercentile66,1,2))+IF(BB187&lt;ConPricePercentile33,0,IF(BB187&lt;ConPricePercentile66,1,2))+IF(BC187="Free",0,IF(BC187="Yes",0,1))+IF(BD187="Free",0,IF(BD187&gt;29,0,IF(BD187&gt;13,1,IF(BD187&gt;6,2,3))))</f>
        <v>4</v>
      </c>
      <c r="J187" s="65">
        <f>IF(BE187="Yes",1,0)+IF(BF187="Yes",1,0)+IF(BG187="Yes",1,0)+IF(BH187="No",1,IF(BH187="",0,IF(BH187="Some",0.5,0)))+IF(BI187="No",1,IF(BI187="",0,IF(BI187="Some",0.5,0)))+IF(BJ187="No",1,IF(BJ187="",0,IF(BJ187="Some",0.5,0)))+IF(BK187="",0,1)+IF(BL187="",0,1)</f>
        <v>2</v>
      </c>
      <c r="K187" s="41"/>
      <c r="L187" s="66" t="s">
        <v>355</v>
      </c>
      <c r="M187" s="63" t="str">
        <f>IF(OR(L187="USA",L187="UK",L187="Canada",L187="Australia",L187="New Zealand"),"Five",(IF(OR(L187="Denmark",L187="France",L187="Netherlands",L187="Norway"),"Nine",IF(OR(L187="Belgium",L187="Germany",L187="Italy",L187="Spain",L187="Sweden"),"Fourteen",IF(L187="","Not Disclosed",IF(OR(L187="British Virgin Islands",L187="Gibraltar",L187="British Indian Ocean",L187="Barbados"),"See Note","No"))))))</f>
        <v>No</v>
      </c>
      <c r="N187" s="65" t="s">
        <v>93</v>
      </c>
      <c r="O187" s="64" t="s">
        <v>94</v>
      </c>
      <c r="P187" s="65"/>
      <c r="Q187" s="63"/>
      <c r="R187" s="64"/>
      <c r="S187" s="64"/>
      <c r="T187" s="63" t="s">
        <v>100</v>
      </c>
      <c r="U187" s="64" t="s">
        <v>94</v>
      </c>
      <c r="V187" s="64" t="s">
        <v>94</v>
      </c>
      <c r="W187" s="64" t="s">
        <v>94</v>
      </c>
      <c r="X187" s="65" t="str">
        <f>IF(AND(NOT(M187="Five"),AA187="Yes",U187="Yes",OR(T187="Email",T187="Yes"),O187="No"),"Yes","No")</f>
        <v>No</v>
      </c>
      <c r="Y187" s="64" t="s">
        <v>94</v>
      </c>
      <c r="Z187" s="64" t="s">
        <v>93</v>
      </c>
      <c r="AA187" s="65" t="s">
        <v>93</v>
      </c>
      <c r="AB187" s="63"/>
      <c r="AC187" s="64" t="s">
        <v>93</v>
      </c>
      <c r="AD187" s="64"/>
      <c r="AE187" s="64"/>
      <c r="AF187" s="64" t="s">
        <v>93</v>
      </c>
      <c r="AG187" s="64"/>
      <c r="AH187" s="65" t="s">
        <v>93</v>
      </c>
      <c r="AI187" s="63"/>
      <c r="AJ187" s="64" t="s">
        <v>93</v>
      </c>
      <c r="AK187" s="63"/>
      <c r="AL187" s="65"/>
      <c r="AM187" s="63"/>
      <c r="AN187" s="64"/>
      <c r="AO187" s="64" t="s">
        <v>105</v>
      </c>
      <c r="AP187" s="64"/>
      <c r="AQ187" s="65"/>
      <c r="AR187" s="64" t="n">
        <v>5</v>
      </c>
      <c r="AS187" s="64" t="n">
        <v>20</v>
      </c>
      <c r="AT187" s="64"/>
      <c r="AU187" s="64"/>
      <c r="AV187" s="63" t="n">
        <v>4</v>
      </c>
      <c r="AW187" s="65" t="n">
        <v>2</v>
      </c>
      <c r="AX187" s="63" t="n">
        <v>26</v>
      </c>
      <c r="AY187" s="64" t="s">
        <v>111</v>
      </c>
      <c r="AZ187" s="65" t="s">
        <v>97</v>
      </c>
      <c r="BA187" s="67" t="n">
        <v>5.99000000000000021</v>
      </c>
      <c r="BB187" s="67">
        <f>BA187/AR187</f>
        <v>1.19799999999999995</v>
      </c>
      <c r="BC187" s="64" t="s">
        <v>93</v>
      </c>
      <c r="BD187" s="65" t="n">
        <v>7</v>
      </c>
      <c r="BE187" s="63"/>
      <c r="BF187" s="64" t="s">
        <v>93</v>
      </c>
      <c r="BG187" s="65"/>
      <c r="BH187" s="63"/>
      <c r="BI187" s="64"/>
      <c r="BJ187" s="65"/>
      <c r="BK187" s="64"/>
      <c r="BL187" s="65" t="s">
        <v>94</v>
      </c>
    </row>
    <row r="188" spans="1:64">
      <c r="A188" s="68"/>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69">
        <f>PERCENTILE(BA6:BA187,0.66)</f>
        <v>6.58460000000000001</v>
      </c>
      <c r="BB188" s="69">
        <f>PERCENTILE(BB6:BB187,0.66)</f>
        <v>3.26920000000000011</v>
      </c>
      <c r="BC188" s="41"/>
      <c r="BD188" s="41"/>
      <c r="BE188" s="41"/>
      <c r="BF188" s="41"/>
      <c r="BG188" s="41"/>
      <c r="BH188" s="41"/>
      <c r="BI188" s="41"/>
      <c r="BJ188" s="41"/>
      <c r="BK188" s="41"/>
      <c r="BL188" s="41"/>
    </row>
    <row r="189" spans="1:64">
      <c r="A189" s="70"/>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69">
        <f>PERCENTILE(BA6:BA187,0.33)</f>
        <v>4.16999999999999993</v>
      </c>
      <c r="BB189" s="69">
        <f>PERCENTILE(BB6:BB187,0.33)</f>
        <v>1.13574666666667001</v>
      </c>
      <c r="BC189" s="41"/>
      <c r="BD189" s="41"/>
      <c r="BE189" s="41"/>
      <c r="BF189" s="41"/>
      <c r="BG189" s="41"/>
      <c r="BH189" s="41"/>
      <c r="BI189" s="41"/>
      <c r="BJ189" s="41"/>
      <c r="BK189" s="41"/>
      <c r="BL189" s="41"/>
    </row>
    <row r="190" spans="1:64">
      <c r="A190" s="72"/>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row>
  </sheetData>
  <mergeCells count="31">
    <mergeCell ref="A1:A3"/>
    <mergeCell ref="B2:J2"/>
    <mergeCell ref="L2:X2"/>
    <mergeCell ref="Y2:AU2"/>
    <mergeCell ref="AV2:AZ2"/>
    <mergeCell ref="BE2:BL2"/>
    <mergeCell ref="BA2:BD4"/>
    <mergeCell ref="B3:J3"/>
    <mergeCell ref="O3:S3"/>
    <mergeCell ref="Y3:AL3"/>
    <mergeCell ref="AM3:AQ3"/>
    <mergeCell ref="BE3:BJ3"/>
    <mergeCell ref="L3:N4"/>
    <mergeCell ref="T3:X4"/>
    <mergeCell ref="AR3:AU4"/>
    <mergeCell ref="AV3:AW4"/>
    <mergeCell ref="AX3:AZ4"/>
    <mergeCell ref="BK3:BL4"/>
    <mergeCell ref="B4:D4"/>
    <mergeCell ref="E4:G4"/>
    <mergeCell ref="H4:J4"/>
    <mergeCell ref="O4:P4"/>
    <mergeCell ref="Q4:S4"/>
    <mergeCell ref="Y4:Z4"/>
    <mergeCell ref="AB4:AH4"/>
    <mergeCell ref="AI4:AJ4"/>
    <mergeCell ref="AK4:AL4"/>
    <mergeCell ref="AN4:AO4"/>
    <mergeCell ref="AP4:AQ4"/>
    <mergeCell ref="BE4:BG4"/>
    <mergeCell ref="BH4:BJ4"/>
  </mergeCells>
  <conditionalFormatting sqref="Y6:Z187">
    <cfRule type="containsText" dxfId="0" priority="1" operator="containsText" text="See Note">
      <formula>NOT(ISERROR(SEARCH("See Note", Y6)))</formula>
    </cfRule>
  </conditionalFormatting>
  <conditionalFormatting sqref="W6:Z187">
    <cfRule type="containsText" dxfId="1" priority="2" operator="containsText" text="Yes">
      <formula>NOT(ISERROR(SEARCH("Yes", W6)))</formula>
    </cfRule>
  </conditionalFormatting>
  <conditionalFormatting sqref="W6:Z187">
    <cfRule type="containsText" dxfId="2" priority="3" operator="containsText" text="No">
      <formula>NOT(ISERROR(SEARCH("No", W6)))</formula>
    </cfRule>
  </conditionalFormatting>
  <conditionalFormatting sqref="O6:S187">
    <cfRule type="containsText" dxfId="3" priority="4" operator="containsText" text="See Note">
      <formula>NOT(ISERROR(SEARCH("See Note", O6)))</formula>
    </cfRule>
  </conditionalFormatting>
  <conditionalFormatting sqref="O6:S187">
    <cfRule type="containsText" dxfId="4" priority="5" operator="containsText" text="Yes">
      <formula>NOT(ISERROR(SEARCH("Yes", O6)))</formula>
    </cfRule>
  </conditionalFormatting>
  <conditionalFormatting sqref="O6:S187">
    <cfRule type="containsText" dxfId="5" priority="6" operator="containsText" text="No">
      <formula>NOT(ISERROR(SEARCH("No", O6)))</formula>
    </cfRule>
  </conditionalFormatting>
  <conditionalFormatting sqref="BB6:BB187">
    <cfRule type="colorScale" priority="7">
      <colorScale>
        <cfvo type="min"/>
        <cfvo type="percentile" val="50"/>
        <cfvo type="max"/>
        <color rgb="FF57BB8A"/>
        <color rgb="FFFFD666"/>
        <color rgb="FFE67C73"/>
      </colorScale>
    </cfRule>
  </conditionalFormatting>
  <conditionalFormatting sqref="BA6:BA187">
    <cfRule type="containsText" dxfId="6" priority="8" operator="containsText" text="See Note">
      <formula>NOT(ISERROR(SEARCH("See Note", BA6)))</formula>
    </cfRule>
  </conditionalFormatting>
  <conditionalFormatting sqref="BA6:BA187">
    <cfRule type="colorScale" priority="9">
      <colorScale>
        <cfvo type="min"/>
        <cfvo type="percentile" val="50"/>
        <cfvo type="max"/>
        <color rgb="FF57BB8A"/>
        <color rgb="FFFFD666"/>
        <color rgb="FFE67C73"/>
      </colorScale>
    </cfRule>
  </conditionalFormatting>
  <conditionalFormatting sqref="AT6:AT187">
    <cfRule type="containsText" dxfId="7" priority="10" operator="containsText" text="See Note">
      <formula>NOT(ISERROR(SEARCH("See Note", AT6)))</formula>
    </cfRule>
  </conditionalFormatting>
  <conditionalFormatting sqref="AN6:AR187">
    <cfRule type="colorScale" priority="11">
      <colorScale>
        <cfvo type="min"/>
        <cfvo type="percentile" val="50"/>
        <cfvo type="max"/>
        <color rgb="FFE67C73"/>
        <color rgb="FFFFD666"/>
        <color rgb="FF57BB8A"/>
      </colorScale>
    </cfRule>
  </conditionalFormatting>
  <conditionalFormatting sqref="AA6:AA187">
    <cfRule type="containsText" dxfId="8" priority="12" operator="containsText" text="Yes">
      <formula>NOT(ISERROR(SEARCH("Yes", AA6)))</formula>
    </cfRule>
  </conditionalFormatting>
  <conditionalFormatting sqref="AA6:AA187">
    <cfRule type="containsText" dxfId="9" priority="13" operator="containsText" text="No">
      <formula>NOT(ISERROR(SEARCH("No", AA6)))</formula>
    </cfRule>
  </conditionalFormatting>
  <conditionalFormatting sqref="AI6:AJ187">
    <cfRule type="containsText" dxfId="10" priority="14" operator="containsText" text="See Note">
      <formula>NOT(ISERROR(SEARCH("See Note", AI6)))</formula>
    </cfRule>
  </conditionalFormatting>
  <conditionalFormatting sqref="AI6:AJ187">
    <cfRule type="containsText" dxfId="11" priority="15" operator="containsText" text="Yes">
      <formula>NOT(ISERROR(SEARCH("Yes", AI6)))</formula>
    </cfRule>
  </conditionalFormatting>
  <conditionalFormatting sqref="AI6:AJ187">
    <cfRule type="containsText" dxfId="12" priority="16" operator="containsText" text="No">
      <formula>NOT(ISERROR(SEARCH("No", AI6)))</formula>
    </cfRule>
  </conditionalFormatting>
  <conditionalFormatting sqref="AI6:AJ187">
    <cfRule type="containsText" dxfId="13" priority="17" operator="containsText" text="Some">
      <formula>NOT(ISERROR(SEARCH("Some", AI6)))</formula>
    </cfRule>
  </conditionalFormatting>
  <conditionalFormatting sqref="AX6:AY187">
    <cfRule type="containsText" dxfId="14" priority="18" operator="containsText" text="A">
      <formula>NOT(ISERROR(SEARCH("A", AX6)))</formula>
    </cfRule>
  </conditionalFormatting>
  <conditionalFormatting sqref="AX6:AY187">
    <cfRule type="containsText" dxfId="15" priority="19" operator="containsText" text="B">
      <formula>NOT(ISERROR(SEARCH("B", AX6)))</formula>
    </cfRule>
  </conditionalFormatting>
  <conditionalFormatting sqref="AX6:AY187">
    <cfRule type="containsText" dxfId="16" priority="20" operator="containsText" text="C">
      <formula>NOT(ISERROR(SEARCH("C", AX6)))</formula>
    </cfRule>
  </conditionalFormatting>
  <conditionalFormatting sqref="AX6:AY187">
    <cfRule type="containsText" dxfId="17" priority="21" operator="containsText" text="D">
      <formula>NOT(ISERROR(SEARCH("D", AX6)))</formula>
    </cfRule>
  </conditionalFormatting>
  <conditionalFormatting sqref="AX6:AY187">
    <cfRule type="containsText" dxfId="18" priority="22" operator="containsText" text="F">
      <formula>NOT(ISERROR(SEARCH("F", AX6)))</formula>
    </cfRule>
  </conditionalFormatting>
  <conditionalFormatting sqref="BD6:BD187">
    <cfRule type="containsText" dxfId="19" priority="23" operator="containsText" text="Free">
      <formula>NOT(ISERROR(SEARCH("Free", BD6)))</formula>
    </cfRule>
  </conditionalFormatting>
  <conditionalFormatting sqref="BD6:BJ187">
    <cfRule type="containsText" dxfId="20" priority="24" operator="containsText" text="See Note">
      <formula>NOT(ISERROR(SEARCH("See Note", BD6)))</formula>
    </cfRule>
  </conditionalFormatting>
  <conditionalFormatting sqref="BD6:BJ187">
    <cfRule type="colorScale" priority="25">
      <colorScale>
        <cfvo type="min"/>
        <cfvo type="percentile" val="50"/>
        <cfvo type="max"/>
        <color rgb="FFE67C73"/>
        <color rgb="FFFFD666"/>
        <color rgb="FF57BB8A"/>
      </colorScale>
    </cfRule>
  </conditionalFormatting>
  <conditionalFormatting sqref="BC6:BC187">
    <cfRule type="containsText" dxfId="21" priority="26" operator="containsText" text="Free">
      <formula>NOT(ISERROR(SEARCH("Free", BC6)))</formula>
    </cfRule>
  </conditionalFormatting>
  <conditionalFormatting sqref="BC6:BC187">
    <cfRule type="containsText" dxfId="22" priority="27" operator="containsText" text="Yes">
      <formula>NOT(ISERROR(SEARCH("Yes", BC6)))</formula>
    </cfRule>
  </conditionalFormatting>
  <conditionalFormatting sqref="BC6:BC187">
    <cfRule type="containsText" dxfId="23" priority="28" operator="containsText" text="No">
      <formula>NOT(ISERROR(SEARCH("No", BC6)))</formula>
    </cfRule>
  </conditionalFormatting>
  <conditionalFormatting sqref="T6:T187">
    <cfRule type="containsText" dxfId="24" priority="29" operator="containsText" text="No">
      <formula>NOT(ISERROR(SEARCH("No", T6)))</formula>
    </cfRule>
  </conditionalFormatting>
  <conditionalFormatting sqref="T6:T187">
    <cfRule type="containsText" dxfId="25" priority="30" operator="containsText" text="Yes">
      <formula>NOT(ISERROR(SEARCH("Yes", T6)))</formula>
    </cfRule>
  </conditionalFormatting>
  <conditionalFormatting sqref="T6:T187">
    <cfRule type="containsText" dxfId="26" priority="31" operator="containsText" text="Email">
      <formula>NOT(ISERROR(SEARCH("Email", T6)))</formula>
    </cfRule>
  </conditionalFormatting>
  <conditionalFormatting sqref="AX6:AX187">
    <cfRule type="colorScale" priority="32">
      <colorScale>
        <cfvo type="min"/>
        <cfvo type="percentile" val="50"/>
        <cfvo type="max"/>
        <color rgb="FF57BB8A"/>
        <color rgb="FFFFD666"/>
        <color rgb="FFE67C73"/>
      </colorScale>
    </cfRule>
  </conditionalFormatting>
  <conditionalFormatting sqref="AZ6:AZ187">
    <cfRule type="containsText" dxfId="27" priority="33" operator="containsText" text="Self">
      <formula>NOT(ISERROR(SEARCH("Self", AZ6)))</formula>
    </cfRule>
  </conditionalFormatting>
  <conditionalFormatting sqref="AZ6:AZ187">
    <cfRule type="notContainsText" dxfId="28" priority="34" operator="notContainsText" text="Self">
      <formula>NOT(ISERROR(SEARCH("Self", AZ6)))</formula>
    </cfRule>
  </conditionalFormatting>
  <conditionalFormatting sqref="AV6:AV187">
    <cfRule type="colorScale" priority="35">
      <colorScale>
        <cfvo type="min"/>
        <cfvo type="percentile" val="50"/>
        <cfvo type="max"/>
        <color rgb="FF57BB8A"/>
        <color rgb="FFFFD666"/>
        <color rgb="FFE67C73"/>
      </colorScale>
    </cfRule>
  </conditionalFormatting>
  <conditionalFormatting sqref="AW6:AW187">
    <cfRule type="colorScale" priority="36">
      <colorScale>
        <cfvo type="min"/>
        <cfvo type="percentile" val="50"/>
        <cfvo type="max"/>
        <color rgb="FF57BB8A"/>
        <color rgb="FFFFD666"/>
        <color rgb="FFE67C73"/>
      </colorScale>
    </cfRule>
  </conditionalFormatting>
  <conditionalFormatting sqref="AN6:AO187">
    <cfRule type="containsText" dxfId="29" priority="37" operator="containsText" text="64">
      <formula>NOT(ISERROR(SEARCH("64", AN6)))</formula>
    </cfRule>
  </conditionalFormatting>
  <conditionalFormatting sqref="AN6:AO187">
    <cfRule type="containsText" dxfId="30" priority="38" operator="containsText" text="MPPE">
      <formula>NOT(ISERROR(SEARCH("MPPE", AN6)))</formula>
    </cfRule>
  </conditionalFormatting>
  <conditionalFormatting sqref="AN6:AO187">
    <cfRule type="containsText" dxfId="31" priority="39" operator="containsText" text="Blowfish">
      <formula>NOT(ISERROR(SEARCH("Blowfish", AN6)))</formula>
    </cfRule>
  </conditionalFormatting>
  <conditionalFormatting sqref="AN6:AO187">
    <cfRule type="containsText" dxfId="32" priority="40" operator="containsText" text="256">
      <formula>NOT(ISERROR(SEARCH("256", AN6)))</formula>
    </cfRule>
  </conditionalFormatting>
  <conditionalFormatting sqref="AN6:AO187">
    <cfRule type="containsText" dxfId="33" priority="41" operator="containsText" text="128">
      <formula>NOT(ISERROR(SEARCH("128", AN6)))</formula>
    </cfRule>
  </conditionalFormatting>
  <conditionalFormatting sqref="AN6:AO187">
    <cfRule type="containsText" dxfId="34" priority="42" operator="containsText" text="160">
      <formula>NOT(ISERROR(SEARCH("160", AN6)))</formula>
    </cfRule>
  </conditionalFormatting>
  <conditionalFormatting sqref="AN6:AO187">
    <cfRule type="containsText" dxfId="35" priority="43" operator="containsText" text="Not Specified">
      <formula>NOT(ISERROR(SEARCH("Not Specified", AN6)))</formula>
    </cfRule>
  </conditionalFormatting>
  <conditionalFormatting sqref="AP6:AQ187">
    <cfRule type="containsText" dxfId="36" priority="44" operator="containsText" text="Not Specified">
      <formula>NOT(ISERROR(SEARCH("Not Specified", AP6)))</formula>
    </cfRule>
  </conditionalFormatting>
  <conditionalFormatting sqref="AP6:AQ187">
    <cfRule type="containsText" dxfId="37" priority="45" operator="containsText" text="1024">
      <formula>NOT(ISERROR(SEARCH("1024", AP6)))</formula>
    </cfRule>
  </conditionalFormatting>
  <conditionalFormatting sqref="AP6:AQ187">
    <cfRule type="containsText" dxfId="38" priority="46" operator="containsText" text="v2">
      <formula>NOT(ISERROR(SEARCH("v2", AP6)))</formula>
    </cfRule>
  </conditionalFormatting>
  <conditionalFormatting sqref="AP6:AQ187">
    <cfRule type="containsText" dxfId="39" priority="47" operator="containsText" text="RC4">
      <formula>NOT(ISERROR(SEARCH("RC4", AP6)))</formula>
    </cfRule>
  </conditionalFormatting>
  <conditionalFormatting sqref="AP6:AQ187">
    <cfRule type="containsText" dxfId="40" priority="48" operator="containsText" text="2048">
      <formula>NOT(ISERROR(SEARCH("2048", AP6)))</formula>
    </cfRule>
  </conditionalFormatting>
  <conditionalFormatting sqref="AP6:AQ187">
    <cfRule type="containsText" dxfId="41" priority="49" operator="containsText" text="4096">
      <formula>NOT(ISERROR(SEARCH("4096", AP6)))</formula>
    </cfRule>
  </conditionalFormatting>
  <conditionalFormatting sqref="BE6:BG187">
    <cfRule type="containsText" dxfId="42" priority="50" operator="containsText" text="Yes">
      <formula>NOT(ISERROR(SEARCH("Yes", BE6)))</formula>
    </cfRule>
  </conditionalFormatting>
  <conditionalFormatting sqref="AN6:AQ187">
    <cfRule type="containsText" dxfId="43" priority="51" operator="containsText" text="See Note">
      <formula>NOT(ISERROR(SEARCH("See Note", AN6)))</formula>
    </cfRule>
  </conditionalFormatting>
  <conditionalFormatting sqref="AY6:AY187">
    <cfRule type="containsText" dxfId="44" priority="52" operator="containsText" text="T">
      <formula>NOT(ISERROR(SEARCH("T", AY6)))</formula>
    </cfRule>
  </conditionalFormatting>
  <conditionalFormatting sqref="BK6:BK187">
    <cfRule type="containsText" dxfId="45" priority="53" operator="containsText" text="No">
      <formula>NOT(ISERROR(SEARCH("No", BK6)))</formula>
    </cfRule>
  </conditionalFormatting>
  <conditionalFormatting sqref="BH6:BJ187">
    <cfRule type="containsText" dxfId="46" priority="54" operator="containsText" text="Yes">
      <formula>NOT(ISERROR(SEARCH("Yes", BH6)))</formula>
    </cfRule>
  </conditionalFormatting>
  <conditionalFormatting sqref="BH6:BJ187">
    <cfRule type="containsText" dxfId="47" priority="55" operator="containsText" text="No">
      <formula>NOT(ISERROR(SEARCH("No", BH6)))</formula>
    </cfRule>
  </conditionalFormatting>
  <conditionalFormatting sqref="BJ6:BL187">
    <cfRule type="containsText" dxfId="48" priority="56" operator="containsText" text="Yes">
      <formula>NOT(ISERROR(SEARCH("Yes", BJ6)))</formula>
    </cfRule>
  </conditionalFormatting>
  <conditionalFormatting sqref="BJ6:BL187">
    <cfRule type="containsText" dxfId="49" priority="57" operator="containsText" text="No">
      <formula>NOT(ISERROR(SEARCH("No", BJ6)))</formula>
    </cfRule>
  </conditionalFormatting>
  <conditionalFormatting sqref="BH6:BJ187">
    <cfRule type="containsText" dxfId="50" priority="58" operator="containsText" text="Some">
      <formula>NOT(ISERROR(SEARCH("Some", BH6)))</formula>
    </cfRule>
  </conditionalFormatting>
  <conditionalFormatting sqref="B6:B187">
    <cfRule type="cellIs" dxfId="51" priority="59" operator="equal">
      <formula>0</formula>
    </cfRule>
  </conditionalFormatting>
  <conditionalFormatting sqref="B6:B187">
    <cfRule type="cellIs" dxfId="52" priority="60" operator="lessThan">
      <formula>3</formula>
    </cfRule>
  </conditionalFormatting>
  <conditionalFormatting sqref="B6:B187">
    <cfRule type="cellIs" dxfId="53" priority="61" operator="greaterThanOrEqual">
      <formula>3</formula>
    </cfRule>
  </conditionalFormatting>
  <conditionalFormatting sqref="C6:C187">
    <cfRule type="cellIs" dxfId="54" priority="62" operator="lessThanOrEqual">
      <formula>1</formula>
    </cfRule>
  </conditionalFormatting>
  <conditionalFormatting sqref="C6:C187">
    <cfRule type="cellIs" dxfId="55" priority="63" operator="lessThan">
      <formula>3</formula>
    </cfRule>
  </conditionalFormatting>
  <conditionalFormatting sqref="C6:C187">
    <cfRule type="cellIs" dxfId="56" priority="64" operator="greaterThanOrEqual">
      <formula>3</formula>
    </cfRule>
  </conditionalFormatting>
  <conditionalFormatting sqref="D6:D187">
    <cfRule type="cellIs" dxfId="57" priority="65" operator="lessThanOrEqual">
      <formula>1</formula>
    </cfRule>
  </conditionalFormatting>
  <conditionalFormatting sqref="D6:D187">
    <cfRule type="cellIs" dxfId="58" priority="66" operator="lessThan">
      <formula>3</formula>
    </cfRule>
  </conditionalFormatting>
  <conditionalFormatting sqref="D6:D187">
    <cfRule type="cellIs" dxfId="59" priority="67" operator="greaterThanOrEqual">
      <formula>3</formula>
    </cfRule>
  </conditionalFormatting>
  <conditionalFormatting sqref="E6:E187">
    <cfRule type="cellIs" dxfId="60" priority="68" operator="lessThanOrEqual">
      <formula>1</formula>
    </cfRule>
  </conditionalFormatting>
  <conditionalFormatting sqref="E6:E187">
    <cfRule type="cellIs" dxfId="61" priority="69" operator="lessThan">
      <formula>2.5</formula>
    </cfRule>
  </conditionalFormatting>
  <conditionalFormatting sqref="E6:E187">
    <cfRule type="cellIs" dxfId="62" priority="70" operator="greaterThanOrEqual">
      <formula>2.5</formula>
    </cfRule>
  </conditionalFormatting>
  <conditionalFormatting sqref="F6:F187">
    <cfRule type="cellIs" dxfId="63" priority="71" operator="lessThanOrEqual">
      <formula>1</formula>
    </cfRule>
  </conditionalFormatting>
  <conditionalFormatting sqref="F6:F187">
    <cfRule type="cellIs" dxfId="64" priority="72" operator="lessThanOrEqual">
      <formula>2</formula>
    </cfRule>
  </conditionalFormatting>
  <conditionalFormatting sqref="F6:F187">
    <cfRule type="cellIs" dxfId="65" priority="73" operator="greaterThan">
      <formula>2</formula>
    </cfRule>
  </conditionalFormatting>
  <conditionalFormatting sqref="G6:G187">
    <cfRule type="cellIs" dxfId="66" priority="74" operator="lessThanOrEqual">
      <formula>1</formula>
    </cfRule>
  </conditionalFormatting>
  <conditionalFormatting sqref="G6:G187">
    <cfRule type="cellIs" dxfId="67" priority="75" operator="lessThanOrEqual">
      <formula>3</formula>
    </cfRule>
  </conditionalFormatting>
  <conditionalFormatting sqref="G6:G187">
    <cfRule type="cellIs" dxfId="68" priority="76" operator="greaterThan">
      <formula>3</formula>
    </cfRule>
  </conditionalFormatting>
  <conditionalFormatting sqref="H6:H187">
    <cfRule type="cellIs" dxfId="69" priority="77" operator="lessThanOrEqual">
      <formula>3</formula>
    </cfRule>
  </conditionalFormatting>
  <conditionalFormatting sqref="H6:H187">
    <cfRule type="cellIs" dxfId="70" priority="78" operator="lessThanOrEqual">
      <formula>6</formula>
    </cfRule>
  </conditionalFormatting>
  <conditionalFormatting sqref="H6:H187">
    <cfRule type="cellIs" dxfId="71" priority="79" operator="greaterThan">
      <formula>6</formula>
    </cfRule>
  </conditionalFormatting>
  <conditionalFormatting sqref="I6:I187">
    <cfRule type="cellIs" dxfId="72" priority="80" operator="lessThanOrEqual">
      <formula>3</formula>
    </cfRule>
  </conditionalFormatting>
  <conditionalFormatting sqref="I6:I187">
    <cfRule type="cellIs" dxfId="73" priority="81" operator="lessThanOrEqual">
      <formula>6</formula>
    </cfRule>
  </conditionalFormatting>
  <conditionalFormatting sqref="I6:I187">
    <cfRule type="cellIs" dxfId="74" priority="82" operator="greaterThan">
      <formula>6</formula>
    </cfRule>
  </conditionalFormatting>
  <conditionalFormatting sqref="J6:J187">
    <cfRule type="cellIs" dxfId="75" priority="83" operator="equal">
      <formula>0</formula>
    </cfRule>
  </conditionalFormatting>
  <conditionalFormatting sqref="J6:J187">
    <cfRule type="cellIs" dxfId="76" priority="84" operator="lessThan">
      <formula>3</formula>
    </cfRule>
  </conditionalFormatting>
  <conditionalFormatting sqref="J6:J187">
    <cfRule type="cellIs" dxfId="77" priority="85" operator="greaterThanOrEqual">
      <formula>3</formula>
    </cfRule>
  </conditionalFormatting>
  <conditionalFormatting sqref="M6:M187">
    <cfRule type="containsText" dxfId="78" priority="86" operator="containsText" text="Five">
      <formula>NOT(ISERROR(SEARCH("Five", M6)))</formula>
    </cfRule>
  </conditionalFormatting>
  <conditionalFormatting sqref="M6:M187">
    <cfRule type="containsText" dxfId="79" priority="87" operator="containsText" text="Nine">
      <formula>NOT(ISERROR(SEARCH("Nine", M6)))</formula>
    </cfRule>
  </conditionalFormatting>
  <conditionalFormatting sqref="M6:M187">
    <cfRule type="containsText" dxfId="80" priority="88" operator="containsText" text="Fourteen">
      <formula>NOT(ISERROR(SEARCH("Fourteen", M6)))</formula>
    </cfRule>
  </conditionalFormatting>
  <conditionalFormatting sqref="M6:M187">
    <cfRule type="containsText" dxfId="81" priority="89" operator="containsText" text="See Note">
      <formula>NOT(ISERROR(SEARCH("See Note", M6)))</formula>
    </cfRule>
  </conditionalFormatting>
  <conditionalFormatting sqref="M6:M187">
    <cfRule type="containsText" dxfId="82" priority="90" operator="containsText" text="Not Disclosed">
      <formula>NOT(ISERROR(SEARCH("Not Disclosed", M6)))</formula>
    </cfRule>
  </conditionalFormatting>
  <conditionalFormatting sqref="M6:M187">
    <cfRule type="containsText" dxfId="83" priority="91" operator="containsText" text="No">
      <formula>NOT(ISERROR(SEARCH("No", M6)))</formula>
    </cfRule>
  </conditionalFormatting>
  <conditionalFormatting sqref="AN6:AO187">
    <cfRule type="containsText" dxfId="84" priority="92" operator="containsText" text="192">
      <formula>NOT(ISERROR(SEARCH("192", AN6)))</formula>
    </cfRule>
  </conditionalFormatting>
  <conditionalFormatting sqref="AB6:AG187">
    <cfRule type="containsText" dxfId="85" priority="93" operator="containsText" text="Yes">
      <formula>NOT(ISERROR(SEARCH("Yes", AB6)))</formula>
    </cfRule>
  </conditionalFormatting>
  <conditionalFormatting sqref="AH6:AH187">
    <cfRule type="containsText" dxfId="86" priority="94" operator="containsText" text="Yes">
      <formula>NOT(ISERROR(SEARCH("Yes", AH6)))</formula>
    </cfRule>
  </conditionalFormatting>
  <conditionalFormatting sqref="AB6:AG187">
    <cfRule type="containsText" dxfId="87" priority="95" operator="containsText" text="See Note">
      <formula>NOT(ISERROR(SEARCH("See Note", AB6)))</formula>
    </cfRule>
  </conditionalFormatting>
  <conditionalFormatting sqref="AH6:AH187">
    <cfRule type="containsText" dxfId="88" priority="96" operator="containsText" text="See Note">
      <formula>NOT(ISERROR(SEARCH("See Note", AH6)))</formula>
    </cfRule>
  </conditionalFormatting>
  <conditionalFormatting sqref="AS6:AS187">
    <cfRule type="cellIs" dxfId="89" priority="97" operator="lessThan">
      <formula>3</formula>
    </cfRule>
  </conditionalFormatting>
  <conditionalFormatting sqref="AS6:AS187">
    <cfRule type="cellIs" dxfId="90" priority="98" operator="lessThan">
      <formula>10</formula>
    </cfRule>
  </conditionalFormatting>
  <conditionalFormatting sqref="AS6:AS187">
    <cfRule type="cellIs" dxfId="91" priority="99" operator="greaterThanOrEqual">
      <formula>10</formula>
    </cfRule>
  </conditionalFormatting>
  <conditionalFormatting sqref="AT6:AT187">
    <cfRule type="cellIs" dxfId="92" priority="100" operator="lessThan">
      <formula>3</formula>
    </cfRule>
  </conditionalFormatting>
  <conditionalFormatting sqref="AT6:AT187">
    <cfRule type="cellIs" dxfId="93" priority="101" operator="lessThan">
      <formula>10</formula>
    </cfRule>
  </conditionalFormatting>
  <conditionalFormatting sqref="AT6:AT187">
    <cfRule type="cellIs" dxfId="94" priority="102" operator="greaterThanOrEqual">
      <formula>10</formula>
    </cfRule>
  </conditionalFormatting>
  <conditionalFormatting sqref="N6:N187">
    <cfRule type="cellIs" dxfId="95" priority="103" operator="equal">
      <formula>"No"</formula>
    </cfRule>
  </conditionalFormatting>
  <conditionalFormatting sqref="N6:N187">
    <cfRule type="cellIs" dxfId="96" priority="104" operator="equal">
      <formula>"Yes"</formula>
    </cfRule>
  </conditionalFormatting>
  <conditionalFormatting sqref="U6:V187">
    <cfRule type="containsText" dxfId="97" priority="105" operator="containsText" text="No">
      <formula>NOT(ISERROR(SEARCH("No", U6)))</formula>
    </cfRule>
  </conditionalFormatting>
  <conditionalFormatting sqref="U6:V187">
    <cfRule type="containsText" dxfId="98" priority="106" operator="containsText" text="Yes">
      <formula>NOT(ISERROR(SEARCH("Yes", U6)))</formula>
    </cfRule>
  </conditionalFormatting>
  <conditionalFormatting sqref="AM6:AM187">
    <cfRule type="containsText" dxfId="99" priority="107" operator="containsText" text="Dedicated">
      <formula>NOT(ISERROR(SEARCH("Dedicated", AM6)))</formula>
    </cfRule>
  </conditionalFormatting>
  <conditionalFormatting sqref="AM6:AM187">
    <cfRule type="containsText" dxfId="100" priority="108" operator="containsText" text="Mix">
      <formula>NOT(ISERROR(SEARCH("Mix", AM6)))</formula>
    </cfRule>
  </conditionalFormatting>
  <conditionalFormatting sqref="AM6:AM187">
    <cfRule type="containsText" dxfId="101" priority="109" operator="containsText" text="Virtual">
      <formula>NOT(ISERROR(SEARCH("Virtual", AM6)))</formula>
    </cfRule>
  </conditionalFormatting>
  <conditionalFormatting sqref="AU6:AU187">
    <cfRule type="containsText" dxfId="102" priority="110" operator="containsText" text="Partial">
      <formula>NOT(ISERROR(SEARCH("Partial", AU6)))</formula>
    </cfRule>
  </conditionalFormatting>
  <conditionalFormatting sqref="AU6:AU187">
    <cfRule type="containsText" dxfId="103" priority="111" operator="containsText" text="Yes">
      <formula>NOT(ISERROR(SEARCH("Yes", AU6)))</formula>
    </cfRule>
  </conditionalFormatting>
  <conditionalFormatting sqref="AU6:AU187">
    <cfRule type="containsText" dxfId="104" priority="112" operator="containsText" text="No">
      <formula>NOT(ISERROR(SEARCH("No", AU6)))</formula>
    </cfRule>
  </conditionalFormatting>
  <conditionalFormatting sqref="AK6:AK187">
    <cfRule type="colorScale" priority="113">
      <colorScale>
        <cfvo type="min"/>
        <cfvo type="percentile" val="50"/>
        <cfvo type="max"/>
        <color rgb="FFE67C73"/>
        <color rgb="FFFFD666"/>
        <color rgb="FF57BB8A"/>
      </colorScale>
    </cfRule>
  </conditionalFormatting>
  <conditionalFormatting sqref="AL6:AL187">
    <cfRule type="colorScale" priority="114">
      <colorScale>
        <cfvo type="min"/>
        <cfvo type="percentile" val="50"/>
        <cfvo type="max"/>
        <color rgb="FFE67C73"/>
        <color rgb="FFFFD666"/>
        <color rgb="FF57BB8A"/>
      </colorScale>
    </cfRule>
  </conditionalFormatting>
  <conditionalFormatting sqref="N6:N187">
    <cfRule type="containsText" dxfId="105" priority="115" operator="containsText" text="Not Disclosed">
      <formula>NOT(ISERROR(SEARCH("Not Disclosed", N6)))</formula>
    </cfRule>
  </conditionalFormatting>
  <conditionalFormatting sqref="N6:N187">
    <cfRule type="containsText" dxfId="106" priority="116" operator="containsText" text="Owned">
      <formula>NOT(ISERROR(SEARCH("Owned", N6)))</formula>
    </cfRule>
  </conditionalFormatting>
  <conditionalFormatting sqref="M6:M187">
    <cfRule type="containsText" dxfId="107" priority="117" operator="containsText" text="Cooperative">
      <formula>NOT(ISERROR(SEARCH("Cooperative", M6)))</formula>
    </cfRule>
  </conditionalFormatting>
  <hyperlinks>
    <hyperlink ref="A190" r:id="rId1"/>
  </hyperlinks>
  <printOptions>
    <extLst>
      <ext uri="smNativeData">
        <pm:pageFlags xmlns:pm="smNativeData" id="1715873531" printRowHead="0" printColHead="0" printHeadLine="1" printFootLine="1" autoHeightHeader="0" autoHeightFooter="0" fitToPageBoth="0"/>
      </ext>
    </extLst>
  </printOptions>
  <pageMargins left="0.747917" right="0.747917" top="0.984028" bottom="0.984028" header="0.511806" footer="0.511806"/>
  <pageSetup paperSize="9" fitToWidth="1" fitToHeight="1" cellComments="asDisplayed"/>
  <headerFooter>
    <extLst>
      <ext uri="smNativeData">
        <pm:header xmlns:pm="smNativeData" id="1715873531" l="56" r="56" t="56" b="56" borderId="0" fillId="0" vertical="0"/>
        <pm:footer xmlns:pm="smNativeData" id="1715873531" l="56" r="56" t="56" b="56" borderId="0" fillId="0" vertical="2"/>
      </ext>
    </extLst>
  </headerFooter>
  <legacyDrawing r:id="rId3"/>
  <extLst>
    <ext uri="smNativeData">
      <pm:sheetPrefs xmlns:pm="smNativeData" day="1715873531" outlineProtect="1" showHorizontalRuler="1" showVerticalRuler="1" showAltShade="0">
        <pm:shade id="0" type="0" fgLvl="100" fgClr="000000" bgLvl="100" bgClr="FFFFFF"/>
        <pm:shade id="1" type="0" fgLvl="100" fgClr="000000" bgLvl="100" bgClr="FFFFFF"/>
      </pm:sheetPref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B1"/>
  <sheetViews>
    <sheetView view="normal" workbookViewId="0">
      <pane ySplit="1" topLeftCell="A2" activePane="bottomLeft" state="frozen"/>
      <selection pane="bottomLeft" activeCell="B3" sqref="B3"/>
    </sheetView>
  </sheetViews>
  <sheetFormatPr baseColWidth="13" defaultColWidth="14.441441" defaultRowHeight="13.45"/>
  <cols>
    <col min="1" max="2" width="21.567568" customWidth="1" style="6"/>
  </cols>
  <sheetData>
    <row r="1" spans="1:2">
      <c r="A1" s="71" t="s">
        <v>356</v>
      </c>
      <c r="B1" s="71" t="s">
        <v>357</v>
      </c>
    </row>
  </sheetData>
  <printOptions>
    <extLst>
      <ext uri="smNativeData">
        <pm:pageFlags xmlns:pm="smNativeData" id="1715873531" printRowHead="0" printColHead="0" printHeadLine="1" printFootLine="1" autoHeightHeader="0" autoHeightFooter="0" fitToPageBoth="0"/>
      </ext>
    </extLst>
  </printOptions>
  <pageMargins left="0.747917" right="0.747917" top="0.984028" bottom="0.984028" header="0.511806" footer="0.511806"/>
  <pageSetup paperSize="9" fitToWidth="1" fitToHeight="1" cellComments="asDisplayed"/>
  <headerFooter>
    <extLst>
      <ext uri="smNativeData">
        <pm:header xmlns:pm="smNativeData" id="1715873531" l="56" r="56" t="56" b="56" borderId="0" fillId="0" vertical="0"/>
        <pm:footer xmlns:pm="smNativeData" id="1715873531" l="56" r="56" t="56" b="56" borderId="0" fillId="0" vertical="2"/>
      </ext>
    </extLst>
  </headerFooter>
  <extLst>
    <ext uri="smNativeData">
      <pm:sheetPrefs xmlns:pm="smNativeData" day="1715873531" outlineProtect="1" showHorizontalRuler="1" showVerticalRuler="1" showAltShade="0">
        <pm:shade id="0" type="0" fgLvl="100" fgClr="000000" bgLvl="100" bgClr="FFFFFF"/>
        <pm:shade id="1" type="0" fgLvl="100" fgClr="000000" bgLvl="100" bgClr="FFFFFF"/>
      </pm:sheetPrefs>
    </ext>
  </extLst>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jay</cp:lastModifiedBy>
  <cp:revision>0</cp:revision>
  <dcterms:created xsi:type="dcterms:W3CDTF">2024-05-16T11:30:20Z</dcterms:created>
  <dcterms:modified xsi:type="dcterms:W3CDTF">2024-05-16T15:32:11Z</dcterms:modified>
</cp:coreProperties>
</file>